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UPA\Desktop\쿠파네트워크\프로젝트\2022-대전지방세무사회회관 신축공사\5.납품작업\2차-0214\1.건축\3.내역서\"/>
    </mc:Choice>
  </mc:AlternateContent>
  <xr:revisionPtr revIDLastSave="0" documentId="8_{CF181207-4C75-4279-95A7-D9599348B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원가계산서" sheetId="1" r:id="rId1"/>
    <sheet name="공종별집계표" sheetId="2" r:id="rId2"/>
    <sheet name="공종별내역서" sheetId="3" r:id="rId3"/>
    <sheet name=" 공사설정 " sheetId="9" r:id="rId4"/>
    <sheet name="Sheet1" sheetId="10" r:id="rId5"/>
  </sheets>
  <definedNames>
    <definedName name="_xlnm.Print_Area" localSheetId="2">공종별내역서!$A$1:$M$531</definedName>
    <definedName name="_xlnm.Print_Area" localSheetId="1">공종별집계표!$A$1:$M$48</definedName>
    <definedName name="_xlnm.Print_Area" localSheetId="0">원가계산서!$A$1:$O$37</definedName>
    <definedName name="_xlnm.Print_Titles" localSheetId="2">공종별내역서!$1:$3</definedName>
    <definedName name="_xlnm.Print_Titles" localSheetId="1">공종별집계표!$1:$4</definedName>
  </definedNames>
  <calcPr calcId="181029" iterate="1"/>
</workbook>
</file>

<file path=xl/calcChain.xml><?xml version="1.0" encoding="utf-8"?>
<calcChain xmlns="http://schemas.openxmlformats.org/spreadsheetml/2006/main">
  <c r="D224" i="3" l="1"/>
  <c r="D149" i="3" l="1"/>
  <c r="D101" i="3"/>
  <c r="D343" i="3"/>
  <c r="D342" i="3"/>
  <c r="D341" i="3"/>
  <c r="I24" i="2"/>
  <c r="J24" i="2" s="1"/>
  <c r="G24" i="2"/>
  <c r="H24" i="2" s="1"/>
  <c r="I27" i="2"/>
  <c r="J27" i="2" s="1"/>
  <c r="I26" i="2" s="1"/>
  <c r="J26" i="2" s="1"/>
  <c r="G27" i="2"/>
  <c r="H27" i="2" s="1"/>
  <c r="G26" i="2" s="1"/>
  <c r="H26" i="2" s="1"/>
  <c r="Q36" i="1"/>
  <c r="D36" i="1"/>
  <c r="E5" i="1" s="1"/>
  <c r="Q35" i="1"/>
  <c r="L35" i="1"/>
  <c r="D35" i="1"/>
  <c r="E4" i="1"/>
  <c r="C1" i="1"/>
  <c r="I23" i="2" l="1"/>
  <c r="J23" i="2" s="1"/>
  <c r="E27" i="2"/>
  <c r="K27" i="2" s="1"/>
  <c r="G25" i="2"/>
  <c r="H25" i="2" s="1"/>
  <c r="G23" i="2"/>
  <c r="H23" i="2" s="1"/>
  <c r="G19" i="2"/>
  <c r="H19" i="2" s="1"/>
  <c r="I22" i="2" l="1"/>
  <c r="J22" i="2" s="1"/>
  <c r="I25" i="2"/>
  <c r="J25" i="2" s="1"/>
  <c r="F27" i="2"/>
  <c r="E26" i="2" s="1"/>
  <c r="G22" i="2"/>
  <c r="H22" i="2" s="1"/>
  <c r="E24" i="2"/>
  <c r="E23" i="2"/>
  <c r="G15" i="2"/>
  <c r="H15" i="2" s="1"/>
  <c r="E25" i="2"/>
  <c r="I8" i="2"/>
  <c r="J8" i="2" s="1"/>
  <c r="G8" i="2"/>
  <c r="H8" i="2" s="1"/>
  <c r="L27" i="2" l="1"/>
  <c r="I20" i="2"/>
  <c r="J20" i="2" s="1"/>
  <c r="G11" i="2"/>
  <c r="H11" i="2" s="1"/>
  <c r="K24" i="2"/>
  <c r="F24" i="2"/>
  <c r="L24" i="2" s="1"/>
  <c r="G10" i="2"/>
  <c r="H10" i="2" s="1"/>
  <c r="F25" i="2"/>
  <c r="L25" i="2" s="1"/>
  <c r="K25" i="2"/>
  <c r="F26" i="2"/>
  <c r="L26" i="2" s="1"/>
  <c r="K26" i="2"/>
  <c r="F23" i="2"/>
  <c r="L23" i="2" s="1"/>
  <c r="K23" i="2"/>
  <c r="G9" i="2"/>
  <c r="H9" i="2" s="1"/>
  <c r="G12" i="2" l="1"/>
  <c r="H12" i="2" s="1"/>
  <c r="D31" i="1"/>
  <c r="T25" i="2"/>
  <c r="G20" i="2"/>
  <c r="H20" i="2" s="1"/>
  <c r="G17" i="2"/>
  <c r="H17" i="2" s="1"/>
  <c r="I15" i="2"/>
  <c r="J15" i="2" s="1"/>
  <c r="I10" i="2"/>
  <c r="J10" i="2" s="1"/>
  <c r="G18" i="2" l="1"/>
  <c r="H18" i="2" s="1"/>
  <c r="I16" i="2" l="1"/>
  <c r="J16" i="2" s="1"/>
  <c r="G14" i="2"/>
  <c r="H14" i="2" s="1"/>
  <c r="I19" i="2"/>
  <c r="J19" i="2" s="1"/>
  <c r="E22" i="2"/>
  <c r="G7" i="2"/>
  <c r="H7" i="2" s="1"/>
  <c r="E19" i="2" l="1"/>
  <c r="F22" i="2"/>
  <c r="L22" i="2" s="1"/>
  <c r="K22" i="2"/>
  <c r="F19" i="2"/>
  <c r="L19" i="2" s="1"/>
  <c r="K19" i="2"/>
  <c r="I18" i="2" l="1"/>
  <c r="J18" i="2" s="1"/>
  <c r="G13" i="2"/>
  <c r="H13" i="2" s="1"/>
  <c r="E12" i="2" l="1"/>
  <c r="I9" i="2"/>
  <c r="J9" i="2" s="1"/>
  <c r="E15" i="2" l="1"/>
  <c r="E14" i="2"/>
  <c r="E17" i="2"/>
  <c r="F12" i="2"/>
  <c r="I17" i="2" l="1"/>
  <c r="J17" i="2" s="1"/>
  <c r="F14" i="2"/>
  <c r="E8" i="2"/>
  <c r="F17" i="2"/>
  <c r="E20" i="2"/>
  <c r="F15" i="2"/>
  <c r="L15" i="2" s="1"/>
  <c r="K15" i="2"/>
  <c r="K17" i="2" l="1"/>
  <c r="L17" i="2"/>
  <c r="I14" i="2"/>
  <c r="J14" i="2" s="1"/>
  <c r="G21" i="2"/>
  <c r="H21" i="2" s="1"/>
  <c r="L14" i="2"/>
  <c r="I11" i="2"/>
  <c r="J11" i="2" s="1"/>
  <c r="I13" i="2"/>
  <c r="J13" i="2" s="1"/>
  <c r="I21" i="2"/>
  <c r="J21" i="2" s="1"/>
  <c r="F8" i="2"/>
  <c r="L8" i="2" s="1"/>
  <c r="K8" i="2"/>
  <c r="F20" i="2"/>
  <c r="L20" i="2" s="1"/>
  <c r="K20" i="2"/>
  <c r="I12" i="2"/>
  <c r="K14" i="2" l="1"/>
  <c r="E7" i="2"/>
  <c r="J12" i="2"/>
  <c r="L12" i="2" s="1"/>
  <c r="K12" i="2"/>
  <c r="E11" i="2"/>
  <c r="E18" i="2"/>
  <c r="E10" i="2" l="1"/>
  <c r="F10" i="2"/>
  <c r="K10" i="2"/>
  <c r="F11" i="2"/>
  <c r="L11" i="2" s="1"/>
  <c r="K11" i="2"/>
  <c r="E16" i="2"/>
  <c r="E9" i="2"/>
  <c r="F7" i="2"/>
  <c r="K18" i="2"/>
  <c r="F18" i="2"/>
  <c r="L18" i="2" s="1"/>
  <c r="E13" i="2"/>
  <c r="L10" i="2" l="1"/>
  <c r="F16" i="2"/>
  <c r="F9" i="2"/>
  <c r="L9" i="2" s="1"/>
  <c r="K9" i="2"/>
  <c r="F13" i="2"/>
  <c r="L13" i="2" s="1"/>
  <c r="K13" i="2"/>
  <c r="I7" i="2" l="1"/>
  <c r="J7" i="2" l="1"/>
  <c r="K7" i="2"/>
  <c r="G16" i="2"/>
  <c r="H16" i="2" l="1"/>
  <c r="K16" i="2"/>
  <c r="I6" i="2"/>
  <c r="J6" i="2" s="1"/>
  <c r="I5" i="2" s="1"/>
  <c r="J5" i="2" s="1"/>
  <c r="L7" i="2"/>
  <c r="D15" i="1" l="1"/>
  <c r="J48" i="2"/>
  <c r="G6" i="2"/>
  <c r="H6" i="2" s="1"/>
  <c r="G5" i="2" s="1"/>
  <c r="H5" i="2" s="1"/>
  <c r="L16" i="2"/>
  <c r="E21" i="2" l="1"/>
  <c r="D11" i="1"/>
  <c r="H48" i="2"/>
  <c r="F21" i="2" l="1"/>
  <c r="K21" i="2"/>
  <c r="D12" i="1"/>
  <c r="D13" i="1" s="1"/>
  <c r="D21" i="1"/>
  <c r="D19" i="1"/>
  <c r="D18" i="1"/>
  <c r="D20" i="1" s="1"/>
  <c r="E6" i="2" l="1"/>
  <c r="F6" i="2" s="1"/>
  <c r="D17" i="1"/>
  <c r="D16" i="1"/>
  <c r="L21" i="2"/>
  <c r="K6" i="2" l="1"/>
  <c r="L6" i="2" l="1"/>
  <c r="E5" i="2"/>
  <c r="F5" i="2" l="1"/>
  <c r="K5" i="2"/>
  <c r="F48" i="2" l="1"/>
  <c r="D7" i="1"/>
  <c r="L5" i="2"/>
  <c r="L48" i="2" s="1"/>
  <c r="Q4" i="1" l="1"/>
  <c r="D10" i="1"/>
  <c r="S23" i="1" l="1"/>
  <c r="D23" i="1"/>
  <c r="S22" i="1"/>
  <c r="Q21" i="1"/>
  <c r="D26" i="1"/>
  <c r="D22" i="1"/>
  <c r="D24" i="1"/>
  <c r="D25" i="1"/>
  <c r="D27" i="1" l="1"/>
  <c r="D28" i="1" l="1"/>
  <c r="D29" i="1" l="1"/>
  <c r="D30" i="1" s="1"/>
  <c r="D32" i="1" s="1"/>
  <c r="D33" i="1" l="1"/>
  <c r="D34" i="1" s="1"/>
  <c r="Q37" i="1" l="1"/>
  <c r="D37" i="1"/>
  <c r="E3" i="1"/>
  <c r="E2" i="1" s="1"/>
  <c r="C2" i="1" s="1"/>
</calcChain>
</file>

<file path=xl/sharedStrings.xml><?xml version="1.0" encoding="utf-8"?>
<sst xmlns="http://schemas.openxmlformats.org/spreadsheetml/2006/main" count="3473" uniqueCount="1078">
  <si>
    <t>5B76360DF8A38410548EE6BA265DC5</t>
  </si>
  <si>
    <t>5B76262121C3D31057241C935C040E</t>
  </si>
  <si>
    <t>5B76360DF8A38410548EE6BA265DC7</t>
  </si>
  <si>
    <t>5B76262F87B3F11051996DB2041586</t>
  </si>
  <si>
    <t>5B76163DBF937210563438ED546810</t>
  </si>
  <si>
    <t>5B7676A6F1A38F10539695F80AECF9</t>
  </si>
  <si>
    <t>5B7676A4C3A3C5105043D470D259CF</t>
  </si>
  <si>
    <t>스판드럴,100*0.5mm,무공,천정틀 및 몰딩포함</t>
  </si>
  <si>
    <t>SMC, 1.2*300*300mm,천정틀및몰딩 포함</t>
  </si>
  <si>
    <t>C-STUD100+G.W50+T9.5석고*2겹,양면</t>
  </si>
  <si>
    <t>5B7676A33D2321105BE29532EEDCF1</t>
  </si>
  <si>
    <t>5B7676A33D2321105BE440D9E8BA84</t>
  </si>
  <si>
    <t>5B7676A33D2321105BE29532EEDCFF</t>
  </si>
  <si>
    <t>5B7676A33D2306105E1179E022245D</t>
  </si>
  <si>
    <t>5B7676A33FD30B10579E7FF3B8E834</t>
  </si>
  <si>
    <t>5B7606DB05338C105DCCB3CE8457F9</t>
  </si>
  <si>
    <t>5B7606D100D3D8105F9FD856A4682F</t>
  </si>
  <si>
    <t>5B7606D100D3D8105F9FDB2A05966B</t>
  </si>
  <si>
    <t>5B7606D4D473BB105B8522C26D885D</t>
  </si>
  <si>
    <t>5B7606DC2903DA10590B20C011A416</t>
  </si>
  <si>
    <t>5B7606DB06D3F71056472056CEE137</t>
  </si>
  <si>
    <t>5B76360FA9D3AB10595BB82C2AA1C8</t>
  </si>
  <si>
    <t>5B76360E80033A1055A7EBEA80DA80</t>
  </si>
  <si>
    <t>5B76360FA9D3AB10595BBF5BF8221E</t>
  </si>
  <si>
    <t>5B76360E85833F1050B70B726677C2</t>
  </si>
  <si>
    <t>5B7606DEDB0313105D7255C98D7B82</t>
  </si>
  <si>
    <t>5B7676AEC423DE1055CEEE07C94AED</t>
  </si>
  <si>
    <t>5B76360E85833F1050B70B726677CC</t>
  </si>
  <si>
    <t>5B7626259FA396105DA1F3E6171E6C</t>
  </si>
  <si>
    <t>5B7626259FA396105DA1F3E6171E6A</t>
  </si>
  <si>
    <t>5B76262F80730A105A5DE4F1784F72</t>
  </si>
  <si>
    <t>순공사비</t>
  </si>
  <si>
    <t xml:space="preserve"> 건강보험료</t>
  </si>
  <si>
    <t>공  사  명</t>
  </si>
  <si>
    <t>노
무
비</t>
  </si>
  <si>
    <t>5억원 이하</t>
  </si>
  <si>
    <t>x1.2적용</t>
  </si>
  <si>
    <t xml:space="preserve"> 공급가액 *</t>
  </si>
  <si>
    <t>도급금액</t>
  </si>
  <si>
    <t>설계 금액</t>
  </si>
  <si>
    <t xml:space="preserve"> 계 *</t>
  </si>
  <si>
    <t>재
료
비</t>
  </si>
  <si>
    <t xml:space="preserve"> 노무비 *</t>
  </si>
  <si>
    <t>관급적용</t>
  </si>
  <si>
    <t>0101015B7696F4A0D33F105FA1D6EF605FB9</t>
  </si>
  <si>
    <t>0101015B7696F4A2836D1058C0487A9091EB</t>
  </si>
  <si>
    <t>0101015B7696F7755390105D6652641D2E09</t>
  </si>
  <si>
    <t>0101035C5F665E8DD364105501A943DA6F6C0276C049</t>
  </si>
  <si>
    <t>0101035C5F665E8C3303105B3BFD5D361651370F524C</t>
  </si>
  <si>
    <t>0101035C5F665E8C3303105B3BFD5D361651370F524B</t>
  </si>
  <si>
    <t>0101035C5F665E8C3303105B3BFD5D361651370F5249</t>
  </si>
  <si>
    <t>0101035C5F665E8DD364105501A943DA6F6C0277E1C9</t>
  </si>
  <si>
    <t>작 업 부 산 물</t>
  </si>
  <si>
    <t>시간당 작업사이클</t>
  </si>
  <si>
    <t>노무비 할증 계수</t>
  </si>
  <si>
    <t>재료비 할증 계수</t>
  </si>
  <si>
    <t>1회 사이클시간</t>
  </si>
  <si>
    <t>일위대가내역소수점처리</t>
  </si>
  <si>
    <t>경비 할증 계수</t>
  </si>
  <si>
    <t>내역금액소수점처리</t>
  </si>
  <si>
    <t>내역단가 소수점처리</t>
  </si>
  <si>
    <t>시간당 노임산출 계수</t>
  </si>
  <si>
    <t>사 급 자 재 비</t>
  </si>
  <si>
    <t>건설폐기물처리비</t>
  </si>
  <si>
    <t>건설폐기물상차비</t>
  </si>
  <si>
    <t>운    반    비</t>
  </si>
  <si>
    <t>지정폐기물처리비</t>
  </si>
  <si>
    <t>건설폐기물운반비</t>
  </si>
  <si>
    <t>H=4.0,6개월</t>
  </si>
  <si>
    <t>높이 4m, 6개월</t>
  </si>
  <si>
    <t>높이 2m, 6개월</t>
  </si>
  <si>
    <t>높이 6m, 6개월</t>
  </si>
  <si>
    <t>건축물 현장정리</t>
  </si>
  <si>
    <t>10m이하, 3개월</t>
  </si>
  <si>
    <t>철근콘크리트용봉강</t>
  </si>
  <si>
    <t>유로폼 설치 및 해체</t>
  </si>
  <si>
    <t>규      격</t>
  </si>
  <si>
    <t>합      계</t>
  </si>
  <si>
    <t>경      비</t>
  </si>
  <si>
    <t>품      명</t>
  </si>
  <si>
    <t>공 종 별 집 계 표</t>
  </si>
  <si>
    <t>원가계산서 연결금액</t>
  </si>
  <si>
    <t>0101035B51F639F0132E10502A5294F29F2D</t>
  </si>
  <si>
    <t>0101045B76E676FD231F1058317996349575</t>
  </si>
  <si>
    <t>0101055B765658DE13F310509D228C698982</t>
  </si>
  <si>
    <t>5C5F665E8C3303105B3BFD5D361651370F5249</t>
  </si>
  <si>
    <t>0101045B76E676FFE3C71057CFA62A76AA80</t>
  </si>
  <si>
    <t>0101045B76E676FFE3C71057CFA62A758487</t>
  </si>
  <si>
    <t>0101035B76C628CE537D1058AF5D42D3EC6F</t>
  </si>
  <si>
    <t>5C5F665E8C3303105B3BFD5D361651370F5248</t>
  </si>
  <si>
    <t>0101045B76E6654AF3CD1055FCBCD3F002EA</t>
  </si>
  <si>
    <t>0101035B76C62B9F63171055B0F0566DA5B9</t>
  </si>
  <si>
    <t>0101035B76C628C8C3EA105C77D13349A84E</t>
  </si>
  <si>
    <t>5C5F7665FA43D910560915EE4894157C225BB6</t>
  </si>
  <si>
    <t>0101035B51F639F0132E10502A529598628F</t>
  </si>
  <si>
    <t>0101045B76E676FFE3C710550155BB4B5118</t>
  </si>
  <si>
    <t>5C5F665E8F8343105D86A4B4F44744052954A4</t>
  </si>
  <si>
    <t>0101045B76E676FFE3C710550155BB489D53</t>
  </si>
  <si>
    <t>0101035B76C628C9D359105ECC8D66AD16C1</t>
  </si>
  <si>
    <t>0101035B51F639F0132E10502A5294F29F2B</t>
  </si>
  <si>
    <t>0101045B76E676FFE3FC1052D0B6E3A077AD</t>
  </si>
  <si>
    <t>0101045B76E6654AF3CD1055FCBCD3F002E8</t>
  </si>
  <si>
    <t>0101055B765658D8F3561055C3B44F0C0E89</t>
  </si>
  <si>
    <t>0101055B765658D8F3561055C3B553ACB743</t>
  </si>
  <si>
    <t>0101105B7676AFECD3F9105E9621CE97141F</t>
  </si>
  <si>
    <t>0101095B76360E85833F1050B70B726677C2</t>
  </si>
  <si>
    <t>0101105B76360DF8A38410548EE6BA265DC7</t>
  </si>
  <si>
    <t>0101105B76F657AF0380105C34DA34A77595</t>
  </si>
  <si>
    <t>0101105B76F657AF0380105C34DA35B59D6A</t>
  </si>
  <si>
    <t>0101105B76360DF8A38410548EE6BA265DC5</t>
  </si>
  <si>
    <t>0101105B76F657AF0380105C34DA35B59D6C</t>
  </si>
  <si>
    <t>0101105B7626259FA396105DA1F3E6171E6C</t>
  </si>
  <si>
    <t>0101095B76360E85833F1050B70B726677CC</t>
  </si>
  <si>
    <t>5C5F665E8973D110550D5538E6F8DEF82A8FB5</t>
  </si>
  <si>
    <t>0101105B7676AEC423DE1055CEEE07C94AED</t>
  </si>
  <si>
    <t>0101105B7626259FA396105DA1F3E6171E6A</t>
  </si>
  <si>
    <t>0101105B76262121C3D31057241C935C040E</t>
  </si>
  <si>
    <t>0101105B76262B22439C10577F30FECCE0E1</t>
  </si>
  <si>
    <t>0101105B7676A066F3391056ED5488E9B045</t>
  </si>
  <si>
    <t>5C5F7667ADA380105D2B8E9E59390B86B0610A</t>
  </si>
  <si>
    <t>5C5F7667ADA380105D2B8E9E59390B86B06108</t>
  </si>
  <si>
    <t>0101105B76262F87B3F11051996DB2041586</t>
  </si>
  <si>
    <t>0101095B76360E80033A1055A7EBEA80DA80</t>
  </si>
  <si>
    <t>0101105B76262F80730A105A5DE4F1784F72</t>
  </si>
  <si>
    <t>0101105B7676A066F3391056ED5488E9B040</t>
  </si>
  <si>
    <t>5C5F665E8F8343105CFFD1CD8AD1300FACD921</t>
  </si>
  <si>
    <t>0101055B765658DB43B5105284FA0A8F64B7</t>
  </si>
  <si>
    <t>0101055B765658DAA369105507F428DF0044</t>
  </si>
  <si>
    <t>0101055B765658DAA3691054600E5543A069</t>
  </si>
  <si>
    <t>5C5F665E8F8343105CFFD1CD8ADF9202A0ACDA</t>
  </si>
  <si>
    <t>0101065B76565B92C35D105CD090675E16D5</t>
  </si>
  <si>
    <t>0101075B7676A6F1A38F10539695F80AECF9</t>
  </si>
  <si>
    <t>0101055B7676A06103E4105077399A678566</t>
  </si>
  <si>
    <t>0101055B765658DAA31110530E05CCE5E7DC</t>
  </si>
  <si>
    <t>0101055B765658DC53241053B5445E97B6AC</t>
  </si>
  <si>
    <t>0101065B76565B90137A1057EEC83F13679E</t>
  </si>
  <si>
    <t>0101055B765658DAA33C105354239BE35A41</t>
  </si>
  <si>
    <t>0101055B765658DAA33C1051A870EFD7A900</t>
  </si>
  <si>
    <t>0101065B76565B92C35D105CD090675E16D1</t>
  </si>
  <si>
    <t>5C5F665E8A032210546339AC985B04E346FD56</t>
  </si>
  <si>
    <t>5C5F665E8A032210546339AC985ED65371C393</t>
  </si>
  <si>
    <t>0101055B7676A06103E4105077399A678562</t>
  </si>
  <si>
    <t>0101075B7676A4C3A3C5105043D470D259CF</t>
  </si>
  <si>
    <t>5C5F665E8F8343105CFFD1CD8AD75F1EC2B88E</t>
  </si>
  <si>
    <t>0101055B765658DAA33C105354239BE35A43</t>
  </si>
  <si>
    <t>0101055B7676A06103E4105077399A678560</t>
  </si>
  <si>
    <t>0101055B765658DC535110583AC7961DFB90</t>
  </si>
  <si>
    <t>0101135C5F665E8B23BF105EC5420FBDCB79695CA929</t>
  </si>
  <si>
    <t>0101155AC7F61E08030E10501E74E0FA987D301EC5BE</t>
  </si>
  <si>
    <t>0101155C5F7667ADA380105D2B8E9E59390B86BECF30</t>
  </si>
  <si>
    <t>0101125AC7F61E08030E10501E74E0FA987D301EC76C</t>
  </si>
  <si>
    <t>0101155C2256F7FC53CE1058AE23F9DC21B9E64426EB</t>
  </si>
  <si>
    <t>0101125AC7F61E08030E10501E74E0FA987D301EC49E</t>
  </si>
  <si>
    <t>0101155AC7F61E08030E10501E74E0FA987D301EC5BB</t>
  </si>
  <si>
    <t>0101125AC7F61E08030E10501E74E0FA987D301EC76D</t>
  </si>
  <si>
    <t>0101125AC7F61E08030E10501E74E0FA987D301EC76E</t>
  </si>
  <si>
    <t>0101125AC7F61E08030E10501E74E0FA987D301EC490</t>
  </si>
  <si>
    <t>0101135C5F665E8B23BF105EC5420FBDCB79695CA808</t>
  </si>
  <si>
    <t>0101125AC7F61E08030E10501E74E0FA987D301EC49C</t>
  </si>
  <si>
    <t>0101125AC7F61E08030E10501E74E0FA987D301EC491</t>
  </si>
  <si>
    <t>0101135C5F665E8B23BF105ECCF203A38A5466ABD98F</t>
  </si>
  <si>
    <t>0101125AC7F61E08030E10501E74E0FA987D301EC49F</t>
  </si>
  <si>
    <t>0101135C5F665E8B23BF105ECCF203A38A5466ABD98C</t>
  </si>
  <si>
    <t>0101125AC7F61E08030E10501E74E0FA987D301EC49D</t>
  </si>
  <si>
    <t>0101035C5F665E8C3303105B3BFD5D361651370F524A</t>
  </si>
  <si>
    <t>100m3 미만, 슬럼프 8~12cm, 보통(매트기초 등)</t>
  </si>
  <si>
    <t>010106  타  일  공  사</t>
  </si>
  <si>
    <t>010107  목공사및수장공사</t>
  </si>
  <si>
    <t>비드법(2종1호,가등급),150mm</t>
  </si>
  <si>
    <t>비드법(2종1호,가등급),220mm</t>
  </si>
  <si>
    <t>압출법1호(가등급), 140mm</t>
  </si>
  <si>
    <t>T30*550*1150,인조대리석</t>
  </si>
  <si>
    <t>폴리에틸렌필름,0.03mm*2겹</t>
  </si>
  <si>
    <t>010108  방  수  공  사</t>
  </si>
  <si>
    <t>010109  지붕 및 홈통공사</t>
  </si>
  <si>
    <t>200*300*200*1.5t</t>
  </si>
  <si>
    <t>010110  금  속  공  사</t>
  </si>
  <si>
    <t>비드법(2종1호,가등급),180mm</t>
  </si>
  <si>
    <t>벽,300*600*8mm,도기질</t>
  </si>
  <si>
    <t>운반비(트레일러20톤+크레인10톤)</t>
  </si>
  <si>
    <t>010119  건설폐기물처리비</t>
  </si>
  <si>
    <t>이물질이 없는 순수한 폐콘크리트</t>
  </si>
  <si>
    <t>건설폐재류에 가연성 5% 이하 혼합</t>
  </si>
  <si>
    <t>바닥, W100*H20*1.5t</t>
  </si>
  <si>
    <t>12*1100*2100mm, 투명</t>
  </si>
  <si>
    <t>010116  조  경  공  사</t>
  </si>
  <si>
    <t>LEVER, (현관, 방화문)</t>
  </si>
  <si>
    <t>도어록 설치 / 일반도어록 강재창호</t>
  </si>
  <si>
    <t>Ø300 P.E이중관,토공사 포함</t>
  </si>
  <si>
    <t>Ø200 P.E이중관,토공사 포함</t>
  </si>
  <si>
    <t>AL 백색, 600*600mm</t>
  </si>
  <si>
    <t>010111  미  장  공  사</t>
  </si>
  <si>
    <t>010115  부  대  공  사</t>
  </si>
  <si>
    <t>12*1000*2300mm, 투명</t>
  </si>
  <si>
    <t>12*900*2100mm, 투명</t>
  </si>
  <si>
    <t>D900*1000, 토공사 포함</t>
  </si>
  <si>
    <t>바닥, W40*H20*1.5t</t>
  </si>
  <si>
    <t>바탕만들기+친환경페인트 롤러칠</t>
  </si>
  <si>
    <t>L5000*W1150,강화유리</t>
  </si>
  <si>
    <t>010114  칠    공    사</t>
  </si>
  <si>
    <t>평판 t=3 불소수지,하지포함</t>
  </si>
  <si>
    <t>바탕만들기+걸레받이용 페인트칠</t>
  </si>
  <si>
    <t>010113  유  리  공  사</t>
  </si>
  <si>
    <t>붓칠 2회, G.B.면(올퍼티)</t>
  </si>
  <si>
    <t>내부 2회, G.B.면 올퍼티</t>
  </si>
  <si>
    <t>010112  창  호  공  사</t>
  </si>
  <si>
    <t>600*600*600, 토공사 포함</t>
  </si>
  <si>
    <t>510*410*940, 토공사 포함</t>
  </si>
  <si>
    <t>700*600*1500,스탠드형</t>
  </si>
  <si>
    <t>010118  운    반    비</t>
  </si>
  <si>
    <t>(매립지반입대상 폐기물 포함)</t>
  </si>
  <si>
    <t>이 Sheet는 수정하지 마십시요</t>
  </si>
  <si>
    <t>XXXX-XXXX-XXXXXXXXX</t>
  </si>
  <si>
    <t>010104  조  적  공  사</t>
  </si>
  <si>
    <t>화강석 재료분리대(습식, 물갈기)</t>
  </si>
  <si>
    <t>조립식가설울타리/E.G.I철판</t>
  </si>
  <si>
    <t>합판거푸집 설치 및 해체/곡면</t>
  </si>
  <si>
    <t>화강석 두겁돌(습식, 물갈기)</t>
  </si>
  <si>
    <t>걸레받이, 마천석 100*9mm</t>
  </si>
  <si>
    <t>10m 초과~20m 이하,6개월</t>
  </si>
  <si>
    <t>[ 합           계 ]</t>
  </si>
  <si>
    <t>되메우기/토사, 두께 15cm</t>
  </si>
  <si>
    <t>010103  철근콘크리트공사</t>
  </si>
  <si>
    <t>0.5B,와이드롱블럭,연결철물포함</t>
  </si>
  <si>
    <t>화강석붙임(건식/TRUSS, 버너)</t>
  </si>
  <si>
    <t>010101  가  설  공  사</t>
  </si>
  <si>
    <t>[ 대전지방세무사 회관 신축공사 ]</t>
  </si>
  <si>
    <t>콘테이너형 가설사무소 설치 및 해체</t>
  </si>
  <si>
    <t>매우복잡 2회, 수직고 7m까지</t>
  </si>
  <si>
    <t>0101  01.건 축 공 사</t>
  </si>
  <si>
    <t>010102  토 및 지정공사</t>
  </si>
  <si>
    <t>콘테이너형 가설창고 설치 및 해체</t>
  </si>
  <si>
    <t>010105  돌    공    사</t>
  </si>
  <si>
    <t>화강석붙임(습식, 혼드)/홈파기</t>
  </si>
  <si>
    <t>01  대전지방세무사 회관 신축공사</t>
  </si>
  <si>
    <t>화강석붙임(건식/앵커, 물갈기)</t>
  </si>
  <si>
    <t>화강석붙임(습식, 물갈기)/화단</t>
  </si>
  <si>
    <t>H:1.0~1.5m/인력</t>
  </si>
  <si>
    <t>H:2.1~2.5m/인력</t>
  </si>
  <si>
    <t>유리두께 12mm 이하</t>
  </si>
  <si>
    <t>H:2.6~3.0m/인력</t>
  </si>
  <si>
    <t>H:4.6~5.0m/인력</t>
  </si>
  <si>
    <t>방습필름 설치 - 바닥</t>
  </si>
  <si>
    <t>창호주위 발포우레탄 충전</t>
  </si>
  <si>
    <t>창호유리설치 / 판유리</t>
  </si>
  <si>
    <t>단열재 콘크리트타설 부착</t>
  </si>
  <si>
    <t>뉴스타(K.S.인증제품)</t>
  </si>
  <si>
    <t>세이프강화도어(고급형)</t>
  </si>
  <si>
    <t>단열재 격자넣기 - 벽</t>
  </si>
  <si>
    <t>유리두께 24mm 이하</t>
  </si>
  <si>
    <t>바탕만들기+수성페인트 롤러칠</t>
  </si>
  <si>
    <t>붉인색반사판,지름20CM</t>
  </si>
  <si>
    <t>0.42*1.22,에칭</t>
  </si>
  <si>
    <t>스테인리스핸드레일/계단실</t>
  </si>
  <si>
    <t>창호유리설치 / 복층유리</t>
  </si>
  <si>
    <t>삼각, 10mm, 창호주위</t>
  </si>
  <si>
    <t>스테인리스, D100*19t</t>
  </si>
  <si>
    <t>매립형점자블럭(점,선형)</t>
  </si>
  <si>
    <t>베이스비드(홈내기) 설치</t>
  </si>
  <si>
    <t>나무 높이에 의한 식재</t>
  </si>
  <si>
    <t>W400*L1000*H48</t>
  </si>
  <si>
    <t>스테인리스핸드레일/휴게마당</t>
  </si>
  <si>
    <t>단열재 슬래브 위 깔기</t>
  </si>
  <si>
    <t>8*10,백업제+실런트</t>
  </si>
  <si>
    <t>010117  골재대및자재비</t>
  </si>
  <si>
    <t>0102  02.기계설비공사</t>
  </si>
  <si>
    <t>24톤 암롤트럭, 30km</t>
  </si>
  <si>
    <t>010201  기계설비공사</t>
  </si>
  <si>
    <t>24톤 덤프트럭, 30km</t>
  </si>
  <si>
    <t>1/8*16/12*25/20</t>
  </si>
  <si>
    <t>무석면친환경흡음텍스 설치</t>
  </si>
  <si>
    <t>화강석붙임(습식, 물갈기)</t>
  </si>
  <si>
    <t>화강석붙임(습식, 혼드)</t>
  </si>
  <si>
    <t>500*90*50,그레이</t>
  </si>
  <si>
    <t>보통 4회, 수직고 7m까지</t>
  </si>
  <si>
    <t>합판거푸집 설치 및 해체</t>
  </si>
  <si>
    <t>화강석붙임(건식, 물갈기)</t>
  </si>
  <si>
    <t>보통, 수직고 7m까지</t>
  </si>
  <si>
    <t>300*300*15mm</t>
  </si>
  <si>
    <t>철근 공장가공 및 현장조립</t>
  </si>
  <si>
    <t>시스템동바리 설치 및 해체</t>
  </si>
  <si>
    <t>3.0*6.0m, 6개월</t>
  </si>
  <si>
    <t>강관동바리 설치 및 해체</t>
  </si>
  <si>
    <t>시스템비계 설치 및 해체</t>
  </si>
  <si>
    <t>건축물보양 - 콘크리트</t>
  </si>
  <si>
    <t>보통, 굴삭기 0.7m3</t>
  </si>
  <si>
    <t>토사 운반/단지외 10km</t>
  </si>
  <si>
    <t>25-18-08,현장도착도</t>
  </si>
  <si>
    <t>25-27-15,현장도착도</t>
  </si>
  <si>
    <t>폐      기      물    처      리      비</t>
  </si>
  <si>
    <t>0101015B7696F77553A2105DC5678FC8AFB1</t>
  </si>
  <si>
    <t>5B76E676FD231F1058317996349570</t>
  </si>
  <si>
    <t>5B7696F1EED3C11051EC0364B9FFFA</t>
  </si>
  <si>
    <t>5B7696F1EED3C11051EC0362893506</t>
  </si>
  <si>
    <t>5B7696F1EED3C11050C6008905B14D</t>
  </si>
  <si>
    <t>5B7696F1EED3C11050C6008904A8AE</t>
  </si>
  <si>
    <t>5B7696F1EED3C11051EC0364BE6076</t>
  </si>
  <si>
    <t>5B7696F1EED3C11051EC0362893507</t>
  </si>
  <si>
    <t>5B7696F1EED3C11050C6008905B254</t>
  </si>
  <si>
    <t>5B7696F1EED3C11051EC0362893505</t>
  </si>
  <si>
    <t>5B7696F1EED3C11050C6008901D4CF</t>
  </si>
  <si>
    <t>5B764672AA33B51054991818524C15</t>
  </si>
  <si>
    <t>5B764672AA33B51054991818524C1B</t>
  </si>
  <si>
    <t>5B764672AA33B51054991818524C19</t>
  </si>
  <si>
    <t>5B764672AA33B5105499181852494B</t>
  </si>
  <si>
    <t>5B764672AA33B5105499181852494D</t>
  </si>
  <si>
    <t>5B764672AA33B51054991818524949</t>
  </si>
  <si>
    <t>5B764672AA33B51054991818524941</t>
  </si>
  <si>
    <t>5B764672AA33B5105499181852494F</t>
  </si>
  <si>
    <t>5B764672AA33B510549918185248A6</t>
  </si>
  <si>
    <t>5B764672AA33B510549918185248A4</t>
  </si>
  <si>
    <t>5B764672AA33B510549918185248A2</t>
  </si>
  <si>
    <t>5B764672AA33B510549918185248A0</t>
  </si>
  <si>
    <t>5B764672AA33B510549918185248A8</t>
  </si>
  <si>
    <t>5B76467456E3941050CB39B9CB8425</t>
  </si>
  <si>
    <t>5B7606DEDA738B105D39499F0A2B0D</t>
  </si>
  <si>
    <t>칼라,24mm(5LE(SKN154Ⅱ+14Ar+5CL)</t>
  </si>
  <si>
    <t>투명,24mm(5LE(SKN154Ⅱ+14Ar+5CL)</t>
  </si>
  <si>
    <t>5B76467B8653F9105311742C837CC7</t>
  </si>
  <si>
    <t>5B7606DEDA738B105D39499F0A2B0F</t>
  </si>
  <si>
    <t>5B7606DEDA73D210510BA17EC1AFF3</t>
  </si>
  <si>
    <t>5B7606DEDA738B105D39499F0A2B09</t>
  </si>
  <si>
    <t>5B766642EA7388105D70B2E466095E</t>
  </si>
  <si>
    <t>5B766642EA7388105D70B2E08BB92F</t>
  </si>
  <si>
    <t>5B766643F163C7105559ABA805D4CC</t>
  </si>
  <si>
    <t>5B766642EA7388105D753B6A3A8FA1</t>
  </si>
  <si>
    <t>5B766642EA7388105D70B80B7D1F88</t>
  </si>
  <si>
    <t>D75*1.5T, H:8.0+0.9*2m 3봉,마감포함</t>
  </si>
  <si>
    <t>5B76262A1D03791059E246EDF79F13</t>
  </si>
  <si>
    <t>5B76262A1D03791059E246EDF79E0D</t>
  </si>
  <si>
    <t>5B76262A1D03791059E246EDF79E04</t>
  </si>
  <si>
    <t>5B76262A1D03791059E246EDF79E05</t>
  </si>
  <si>
    <t>5B766643F163C7105559ABA805D780</t>
  </si>
  <si>
    <t>5B76262A1D03791059E246EDF79F12</t>
  </si>
  <si>
    <t>5B7676A945E398105713EF360BE69E</t>
  </si>
  <si>
    <t>5B7786792A634A105A0994EC16194A</t>
  </si>
  <si>
    <t>5B76360E87B30E1055E13467BB1693</t>
  </si>
  <si>
    <t>5B76262A1D03791059E246EDF79F10</t>
  </si>
  <si>
    <t>5B7786792A631D1056ADE78603E4AF</t>
  </si>
  <si>
    <t>5B7786792A634A105A0994EC1618A5</t>
  </si>
  <si>
    <t>5B7786792A631D1056ADE78603E4AA</t>
  </si>
  <si>
    <t>5B7786792A631D1056ADE78603E4AC</t>
  </si>
  <si>
    <t>5B7786792A634A105A0994EC1618A4</t>
  </si>
  <si>
    <t>5B7786792A634A105A0994EC1618AE</t>
  </si>
  <si>
    <t>5B7786792A634A105A0994EC16194D</t>
  </si>
  <si>
    <t>5B7786792A634A105A0994EC161A51</t>
  </si>
  <si>
    <t>T50표층+텍코팅+T100기층+프라임코팅+T200보조기층</t>
  </si>
  <si>
    <t>5B51E6DDE7A3D910528AD307949D4F</t>
  </si>
  <si>
    <t>5B51E6DDE7A3D910528AD307949D49</t>
  </si>
  <si>
    <t>5B51E6DDE7A3D910528AD307949D4E</t>
  </si>
  <si>
    <t>5B51E6DDE7A3D910528AD307949CA6</t>
  </si>
  <si>
    <t>DRY-WALL</t>
  </si>
  <si>
    <t>L700*H100</t>
  </si>
  <si>
    <t>충돌방지유색띠지</t>
  </si>
  <si>
    <t>0.5B 벽돌쌓기</t>
  </si>
  <si>
    <t>190*57*90mm</t>
  </si>
  <si>
    <t>1.0B 벽돌쌓기</t>
  </si>
  <si>
    <t>100*300,기성품</t>
  </si>
  <si>
    <t>치장쌓기 및 줄눈설치</t>
  </si>
  <si>
    <t>경량콘크리트인방</t>
  </si>
  <si>
    <t>200*300,기성품</t>
  </si>
  <si>
    <t>벽, 포천석 30mm</t>
  </si>
  <si>
    <t>벽, 화산석 30mm</t>
  </si>
  <si>
    <t>화강석 두겁돌(습식)</t>
  </si>
  <si>
    <t>300*600*8mm</t>
  </si>
  <si>
    <t>300*300*8mm</t>
  </si>
  <si>
    <t>4*450*450mm</t>
  </si>
  <si>
    <t>열경화성수지천장재</t>
  </si>
  <si>
    <t>T12*300*600</t>
  </si>
  <si>
    <t>이                                         윤</t>
  </si>
  <si>
    <t>경
비</t>
  </si>
  <si>
    <t>노인장기요양보험료</t>
  </si>
  <si>
    <t>도급자관급자재대</t>
  </si>
  <si>
    <t>기계경비(산출경비)</t>
  </si>
  <si>
    <t xml:space="preserve"> 직접노무비 *</t>
  </si>
  <si>
    <t>관급자관급자재대</t>
  </si>
  <si>
    <t>1억원이상(추정금액)</t>
  </si>
  <si>
    <t>퇴직  공제  부금비</t>
  </si>
  <si>
    <t>작업설, 부산물(△)</t>
  </si>
  <si>
    <t>천단위미만 절삭</t>
  </si>
  <si>
    <t>0101075C5F665E8A03221057379F1F94192E15D30283</t>
  </si>
  <si>
    <t>0101105C5F7667ADA380105D2B8E9E59390B86B06106</t>
  </si>
  <si>
    <t>0101075C5F665E8A032210546339AC985ED65371C393</t>
  </si>
  <si>
    <t>0101045C5F7665FA43D910560915EE4894157C225BB6</t>
  </si>
  <si>
    <t>0101075C5F665E8A032210546339AC985B04E346FD56</t>
  </si>
  <si>
    <t>0101065C5F665E8F8343105CFFD1CD8AD75F1EC2B88E</t>
  </si>
  <si>
    <t>0101075C5F665E84F3A31059A42D25AC4E1F3021334A</t>
  </si>
  <si>
    <t>0101035C5F665E8C3303105B3BFD5D361651370F5248</t>
  </si>
  <si>
    <t>0101075C5F665E84F3A31059A42D25AC4E1F30213197</t>
  </si>
  <si>
    <t>0101105C5F665E8973D110550D5538E6F8DEF82A8FB5</t>
  </si>
  <si>
    <t>0101065C5F665E8F8343105CFFD1CD8ADF9202A0ACDA</t>
  </si>
  <si>
    <t>0101105C5F7667ADA380105D2B8E9E59390B86B0610A</t>
  </si>
  <si>
    <t>0101045C5F665E8F8343105D86A4B4F44744052954A4</t>
  </si>
  <si>
    <t>0101075C5F665E8A03221057379F1F94192E15D30284</t>
  </si>
  <si>
    <t>0101105C5F7667ADA380105D2B8E9E59390B86B06108</t>
  </si>
  <si>
    <t>0101065C5F665E8F8343105CFFD1CD8AD1300FACD921</t>
  </si>
  <si>
    <t>0101075C5F665E84F3A31059A42D25AC4E1F30213196</t>
  </si>
  <si>
    <t>5B76565B92C35D105CD090675E16D1</t>
  </si>
  <si>
    <t>5B76565B92C35D105CD090675E16D5</t>
  </si>
  <si>
    <t>5B76565B90137A1057EEC83F13679E</t>
  </si>
  <si>
    <t>5B76C628C8C3EA105C77D13349A84E</t>
  </si>
  <si>
    <t>5B76C628CE537D1058AF5D42D3EC6F</t>
  </si>
  <si>
    <t>5B76C628C9D359105ECC8D66AD16C1</t>
  </si>
  <si>
    <t>5B76C62B9F63171055B0F0566DA5B9</t>
  </si>
  <si>
    <t>5B51F639F0132E10502A529598628F</t>
  </si>
  <si>
    <t>5B51F639F0132E10502A5294F29F2B</t>
  </si>
  <si>
    <t>5B51F639F0132E10502A5294F29F2D</t>
  </si>
  <si>
    <t>5B76E676FFE3C710550155BB4B5118</t>
  </si>
  <si>
    <t>5B76E676FFE3FC1052D0B6E3A077AD</t>
  </si>
  <si>
    <t>5B76E676FFE3C710550155BB489D53</t>
  </si>
  <si>
    <t>5B76E676FD231F1058317996349575</t>
  </si>
  <si>
    <t>5B76E676FFE3C71057CFA62A76AA80</t>
  </si>
  <si>
    <t>5B76E676FFE3C71057CFA62A758487</t>
  </si>
  <si>
    <t>디딤판, 포천석 300*30mm, 모르타르 30mm</t>
  </si>
  <si>
    <t>5B765658D8F3561055C3B44F0C0E89</t>
  </si>
  <si>
    <t>5B76E6654AF3CD1055FCBCD3F002EA</t>
  </si>
  <si>
    <t>5B76E6654AF3CD1055FCBCD3F002E8</t>
  </si>
  <si>
    <t>5B765658DE13F310509D228C698982</t>
  </si>
  <si>
    <t>5B765658D8F3561055C3B553ACB743</t>
  </si>
  <si>
    <t>5B765658DC53241053B5445E97B6AC</t>
  </si>
  <si>
    <t>5B765658DB43B5105284FA0A8F64B7</t>
  </si>
  <si>
    <t>5B765658DAA33C1051A870EFD7A900</t>
  </si>
  <si>
    <t>5B765658DAA33C105354239BE35A43</t>
  </si>
  <si>
    <t>5B765658DC535110583AC7961DFB90</t>
  </si>
  <si>
    <t>5B765658DAA33C105354239BE35A41</t>
  </si>
  <si>
    <t>걸레받이, 마천석 100*9mm, 모르타르 10mm</t>
  </si>
  <si>
    <t>5B765658DAA3691054600E5543A069</t>
  </si>
  <si>
    <t>5B765658DAA31110530E05CCE5E7DC</t>
  </si>
  <si>
    <t>5B7676A06103E4105077399A678562</t>
  </si>
  <si>
    <t>5B765658DAA369105507F428DF0044</t>
  </si>
  <si>
    <t>5B7676A06103E4105077399A678560</t>
  </si>
  <si>
    <t>5B7676A06103E4105077399A678566</t>
  </si>
  <si>
    <t>5B7646757CE3DD105F8C0F21B43C7F</t>
  </si>
  <si>
    <t>5B7646757FA372105E226E30AB811F</t>
  </si>
  <si>
    <t>5B7646757A33FA1055099DD7172ED9</t>
  </si>
  <si>
    <t>5B7646757FA32A105D8C601DDCABD4</t>
  </si>
  <si>
    <t>0101125C5F7667ADA380105D2B8E9E5822F7C0CCCB6A</t>
  </si>
  <si>
    <t>0101125AC7F61E08030E10501E74E0FA987D301EC49A</t>
  </si>
  <si>
    <t>0101125AC7F61E08030E10501E74E0FA987D301EC5B9</t>
  </si>
  <si>
    <t>0101125C5F7667ADA38010517AE5D8EE37E8A0CEE826</t>
  </si>
  <si>
    <t>0101125AC7F61E08030E10501E74E0FA987D301EC49B</t>
  </si>
  <si>
    <t>0101125C5F665E8B23BF105C1F6134186C618D3523A1</t>
  </si>
  <si>
    <t>0101125C5F665E8B23BF105C1E5EBD6ABFBA25AF9A4B</t>
  </si>
  <si>
    <t>0101125C5F7667ADA380105D2B8E9E593131D2F1149D</t>
  </si>
  <si>
    <t>0101125C5F665E8B23BF105C1F6134186C618D3523A0</t>
  </si>
  <si>
    <t>0101125AC7F61E08030E10501E74E0FA987D301EC5B6</t>
  </si>
  <si>
    <t>0101125AC7F61E08030E10501E74E0FA987D301EC499</t>
  </si>
  <si>
    <t>0101125AC7F61E08030E10501E74E0FA987D301EC5B8</t>
  </si>
  <si>
    <t>0101125C5F665E8B23BF105C1F6134186C618D35229D</t>
  </si>
  <si>
    <t>0101105C5F7667ADA380105D2B8E9E59390B86BECF31</t>
  </si>
  <si>
    <t>0101125C5F665E8B23BF105C1F6134186C618D3523A3</t>
  </si>
  <si>
    <t>0101125AC7F61E08030E10501E74E0FA987D301EC5B7</t>
  </si>
  <si>
    <t>0101125C5F7667ADA38010517AE5D8EE37EB7CEAF3CA</t>
  </si>
  <si>
    <t>0101125AC7F61E08030E10501E74E0FA987D301EC498</t>
  </si>
  <si>
    <t>0101125C5F7667ADA380105D2B8E9E5BFF084D867DCC</t>
  </si>
  <si>
    <t>0101155B7786792A634A105A0994EC1618A5</t>
  </si>
  <si>
    <t>0101125B764672AA33B5105499181852494D</t>
  </si>
  <si>
    <t>0101125B764672AA33B510549918185248A4</t>
  </si>
  <si>
    <t>0101125B764672AA33B51054991818524C15</t>
  </si>
  <si>
    <t>0101125B764672AA33B51054991818524941</t>
  </si>
  <si>
    <t>0101125B764672AA33B510549918185248A2</t>
  </si>
  <si>
    <t>0101145B766642EA7388105D70B2E466095E</t>
  </si>
  <si>
    <t>0101155B76262A1D03791059E246EDF79E0D</t>
  </si>
  <si>
    <t>0101135B7606DEDA738B105D39499F0A2B09</t>
  </si>
  <si>
    <t>0101125B764672AA33B510549918185248A0</t>
  </si>
  <si>
    <t>0101145B766643F163C7105559ABA805D4CC</t>
  </si>
  <si>
    <t>0101125B764672AA33B510549918185248A8</t>
  </si>
  <si>
    <t>0101135B76467B8653F9105311742C837CC7</t>
  </si>
  <si>
    <t>0101135B7606DEDA73D210510BA17EC1AFF3</t>
  </si>
  <si>
    <t>0101145B766642EA7388105D70B2E08BB92F</t>
  </si>
  <si>
    <t>0101125B764672AA33B510549918185248A6</t>
  </si>
  <si>
    <t>0101145B766642EA7388105D70B80B7D1F88</t>
  </si>
  <si>
    <t>0101145B766642EA7388105D753B6A3A8FA1</t>
  </si>
  <si>
    <t>0101125B764672AA33B5105499181852494B</t>
  </si>
  <si>
    <t>0101145B766643F163C7105559ABA805D780</t>
  </si>
  <si>
    <t>0101125B764672AA33B5105499181852494F</t>
  </si>
  <si>
    <t>0101125B764672AA33B51054991818524949</t>
  </si>
  <si>
    <t>5C5F665E8B23BF105EC5420FBDCB79695CA808</t>
  </si>
  <si>
    <t>5C5F665E8B23BF105ECCF203A38A5466ABD98F</t>
  </si>
  <si>
    <t>5C5F665E8B23BF105ECCF203A38A5466ABD98C</t>
  </si>
  <si>
    <t>5C5F665E8B23BF105EC5420FBDCB79695CA929</t>
  </si>
  <si>
    <t>0101135B76467456E3941050CB39B9CB8425</t>
  </si>
  <si>
    <t>0101135B7606DEDA738B105D39499F0A2B0D</t>
  </si>
  <si>
    <t>0101135B7606DEDA738B105D39499F0A2B0F</t>
  </si>
  <si>
    <t>0101155B76262A1D03791059E246EDF79F13</t>
  </si>
  <si>
    <t>0101155B76360E87B30E1055E13467BB1693</t>
  </si>
  <si>
    <t>0101155B7676A945E398105713EF360BE69E</t>
  </si>
  <si>
    <t>0101155B7786792A631D1056ADE78603E4AF</t>
  </si>
  <si>
    <t>0101155B76262A1D03791059E246EDF79F10</t>
  </si>
  <si>
    <t>0101155B7786792A634A105A0994EC16194A</t>
  </si>
  <si>
    <t>0101155B7786792A631D1056ADE78603E4AC</t>
  </si>
  <si>
    <t>0101155B7786792A631D1056ADE78603E4AA</t>
  </si>
  <si>
    <t>0101155B7786792A634A105A0994EC1618A4</t>
  </si>
  <si>
    <t>0101155B7786792A634A105A0994EC1618AE</t>
  </si>
  <si>
    <t>0101155B7786792A634A105A0994EC16194D</t>
  </si>
  <si>
    <t>0101155B76262A1D03791059E246EDF79F12</t>
  </si>
  <si>
    <t>0101155B76262A1D03791059E246EDF79E04</t>
  </si>
  <si>
    <t>0101155B76262A1D03791059E246EDF79E05</t>
  </si>
  <si>
    <t>0101015B51B6A376935D105118584B16E4F8</t>
  </si>
  <si>
    <t>0101035B76C62F78034D10522BB4C9912D2A</t>
  </si>
  <si>
    <t>5C5F665E8C3303105B3BFD5D361651370F524C</t>
  </si>
  <si>
    <t>0101025B51E6D3E1A3EE1050CD2FF70BE147</t>
  </si>
  <si>
    <t>5C5F665E8C3303105B3BFD5D361651370F524B</t>
  </si>
  <si>
    <t>0101015B7696F4A0D30210584FA494E876B2</t>
  </si>
  <si>
    <t>5C5F665E8C3303105B3BFD5D361651370F524A</t>
  </si>
  <si>
    <t>0101015B7696F4A0D33F105E9DBC532DBE73</t>
  </si>
  <si>
    <t>0101015B7696F1EED3FE10550AAEA6CDDE67</t>
  </si>
  <si>
    <t>0101015B7696F4A0D33F105E9DBC5206913E</t>
  </si>
  <si>
    <t>0101015B51B6A376935D1051185FFB2BAB9B</t>
  </si>
  <si>
    <t>0101015B7696F1ED3321105579C9FB7F269D</t>
  </si>
  <si>
    <t>0101025B51E6D02FD359105DCB5C9BA78579</t>
  </si>
  <si>
    <t>0101025B76B6C3DD93C7105EA3A1B038423D</t>
  </si>
  <si>
    <t>0101015B7696F1ED332110560083F9253D43</t>
  </si>
  <si>
    <t>0101015B7696F4A0D33F105E9DBC50583556</t>
  </si>
  <si>
    <t>0101025B5146D53053EA10522E99DF995FD0</t>
  </si>
  <si>
    <t>0101025B51E6DE8B433010560FC8EB6D1A2A</t>
  </si>
  <si>
    <t>5C5F665E8DD364105501A943DA6F6C0277E1C9</t>
  </si>
  <si>
    <t>0101035B76C62F7BD380105F4DE5B6751B71</t>
  </si>
  <si>
    <t>0101015B7696F4A0D33F105FA1D6ECAC98AB</t>
  </si>
  <si>
    <t>5C5F665E8DD364105501A943DA6F6C0276C049</t>
  </si>
  <si>
    <t>원내역</t>
  </si>
  <si>
    <t>환율</t>
  </si>
  <si>
    <t>D3</t>
  </si>
  <si>
    <t>DL</t>
  </si>
  <si>
    <t>R</t>
  </si>
  <si>
    <t>C1</t>
  </si>
  <si>
    <t>DJ</t>
  </si>
  <si>
    <t>D5</t>
  </si>
  <si>
    <t>D6</t>
  </si>
  <si>
    <t>DK</t>
  </si>
  <si>
    <t>단가명</t>
  </si>
  <si>
    <t>타이틀</t>
  </si>
  <si>
    <t>A3</t>
  </si>
  <si>
    <t>D4</t>
  </si>
  <si>
    <t>0101095B76360FA9D3AB10595BB82C2AA1C8</t>
  </si>
  <si>
    <t>5C5F665E8A03221057379F1F94192E15D30283</t>
  </si>
  <si>
    <t>0101075B76163DBF937210563438ED546810</t>
  </si>
  <si>
    <t>0101085B7606DB05338C105DCCB3CE8457F9</t>
  </si>
  <si>
    <t>5C5F665E84F3A31059A42D25AC4E1F3021334A</t>
  </si>
  <si>
    <t>0101085B7606DB06D3F71056472056CEE137</t>
  </si>
  <si>
    <t>0101085B7606D4D473BB105B8522C26D885D</t>
  </si>
  <si>
    <t>5C5F665E84F3A31059A42D25AC4E1F30213197</t>
  </si>
  <si>
    <t>0101075B7676A33FD30B10579E7FF3B8E834</t>
  </si>
  <si>
    <t>5C5F665E8A03221057379F1F94192E15D30284</t>
  </si>
  <si>
    <t>5C5F665E84F3A31059A42D25AC4E1F30213196</t>
  </si>
  <si>
    <t>0101075B7676A33D2306105E1179E022245D</t>
  </si>
  <si>
    <t>0101075B7676A33D2321105BE440D9E8BA84</t>
  </si>
  <si>
    <t>0101075B7676A33D2321105BE29532EEDCFF</t>
  </si>
  <si>
    <t>0101075B7676A33D2321105BE29532EEDCF1</t>
  </si>
  <si>
    <t>0101085B7606D100D3D8105F9FDB2A05966B</t>
  </si>
  <si>
    <t>0101085B7606D100D3D8105F9FD856A4682F</t>
  </si>
  <si>
    <t>0101085B7606DC2903DA10590B20C011A416</t>
  </si>
  <si>
    <t>0101085B7606DEDB0313105D7255C98D7B82</t>
  </si>
  <si>
    <t>0101095B76360FA9D3AB10595BBF5BF8221E</t>
  </si>
  <si>
    <t>5B7696F7755390105D6652641D2E09</t>
  </si>
  <si>
    <t>5B7696F4A2836D1058C0487A9091EB</t>
  </si>
  <si>
    <t>5B7696F77553A2105DC5678FC8AFB1</t>
  </si>
  <si>
    <t>5B7696F4A0D33F105FA1D6ECAC98AB</t>
  </si>
  <si>
    <t>5B7696F4A0D33F105FA1D6EF605FB9</t>
  </si>
  <si>
    <t>5B7696F4A0D33F105E9DBC532DBE73</t>
  </si>
  <si>
    <t>5B7696F4A0D33F105E9DBC5206913E</t>
  </si>
  <si>
    <t>5B7696F4A0D33F105E9DBC50583556</t>
  </si>
  <si>
    <t>5B51B6A376935D1051185FFB2BAB9B</t>
  </si>
  <si>
    <t>5B51B6A376935D105118584B16E4F8</t>
  </si>
  <si>
    <t>5B7696F1ED332110560083F9253D43</t>
  </si>
  <si>
    <t>5B7696F4A0D30210584FA494E876B2</t>
  </si>
  <si>
    <t>5B7696F1EED3FE10550AAEA6CDDE67</t>
  </si>
  <si>
    <t>5B7696F1ED3321105579C9FB7F269D</t>
  </si>
  <si>
    <t>5B51E6D3E1A3EE1050CD2FF70BE147</t>
  </si>
  <si>
    <t>5B51E6DE8B433010560FC8EB6D1A2A</t>
  </si>
  <si>
    <t>보통, 덤프 15ton+굴삭기 0.7m3(고르기 별도)</t>
  </si>
  <si>
    <t>5B51E6D02FD359105DCB5C9BA78579</t>
  </si>
  <si>
    <t>5B76B6C3DD93C7105EA3A1B038423D</t>
  </si>
  <si>
    <t>5B76C62F7BD380105F4DE5B6751B71</t>
  </si>
  <si>
    <t>5B5146D53053EA10522E99DF995FD0</t>
  </si>
  <si>
    <t>5B76C62F78034D10522BB4C9912D2A</t>
  </si>
  <si>
    <t>종이거푸집/원형</t>
  </si>
  <si>
    <t>문양거푸집 (판넬)</t>
  </si>
  <si>
    <t>코드</t>
  </si>
  <si>
    <t>C</t>
  </si>
  <si>
    <t>M3</t>
  </si>
  <si>
    <t>천매</t>
  </si>
  <si>
    <t>일반</t>
  </si>
  <si>
    <t>레미콘</t>
  </si>
  <si>
    <t>TON</t>
  </si>
  <si>
    <t>회</t>
  </si>
  <si>
    <t>T</t>
  </si>
  <si>
    <t>매</t>
  </si>
  <si>
    <t/>
  </si>
  <si>
    <t>설정</t>
  </si>
  <si>
    <t>수량</t>
  </si>
  <si>
    <t>단위</t>
  </si>
  <si>
    <t>변수</t>
  </si>
  <si>
    <t>단산</t>
  </si>
  <si>
    <t>자재</t>
  </si>
  <si>
    <t>01</t>
  </si>
  <si>
    <t>F</t>
  </si>
  <si>
    <t>개소</t>
  </si>
  <si>
    <t>살수</t>
  </si>
  <si>
    <t>일위</t>
  </si>
  <si>
    <t>적용율</t>
  </si>
  <si>
    <t>귀</t>
  </si>
  <si>
    <t>M2</t>
  </si>
  <si>
    <t>M</t>
  </si>
  <si>
    <t>먹매김</t>
  </si>
  <si>
    <t>평</t>
  </si>
  <si>
    <t>대</t>
  </si>
  <si>
    <t>폐목재</t>
  </si>
  <si>
    <t>T20</t>
  </si>
  <si>
    <t>6</t>
  </si>
  <si>
    <t>식</t>
  </si>
  <si>
    <t>도착도</t>
  </si>
  <si>
    <t>AD1</t>
  </si>
  <si>
    <t>SD3</t>
  </si>
  <si>
    <t>모래</t>
  </si>
  <si>
    <t>자갈</t>
  </si>
  <si>
    <t>손잡이</t>
  </si>
  <si>
    <t>바닥</t>
  </si>
  <si>
    <t>조</t>
  </si>
  <si>
    <t>EA</t>
  </si>
  <si>
    <t>AD2</t>
  </si>
  <si>
    <t>SD1</t>
  </si>
  <si>
    <t>SD4</t>
  </si>
  <si>
    <t>SD2</t>
  </si>
  <si>
    <t>SD6</t>
  </si>
  <si>
    <t>SD7</t>
  </si>
  <si>
    <t>주</t>
  </si>
  <si>
    <t>시멘트</t>
  </si>
  <si>
    <t>수직부</t>
  </si>
  <si>
    <t>AL</t>
  </si>
  <si>
    <t>잡석</t>
  </si>
  <si>
    <t>AD3</t>
  </si>
  <si>
    <t>SD5</t>
  </si>
  <si>
    <t>개</t>
  </si>
  <si>
    <t>포</t>
  </si>
  <si>
    <t>A</t>
  </si>
  <si>
    <t>도                   급                   액</t>
  </si>
  <si>
    <t>구                    성                   비</t>
  </si>
  <si>
    <t>5AC7F61E08030E10501E74E0FA987D301EC5BB</t>
  </si>
  <si>
    <t>5C7A463A32834410566D153B471C88CE341B52</t>
  </si>
  <si>
    <t>5C5F665E8DD364105628B430A08DD1E31FDB79</t>
  </si>
  <si>
    <t>5C7A56C372B319105AAAE1090D188E8B103C9E</t>
  </si>
  <si>
    <t>0101195B7696F1EED3C11051EC0364BE6076</t>
  </si>
  <si>
    <t>0101195B7696F1EED3C11051EC0362893507</t>
  </si>
  <si>
    <t>0101155B7786792A634A105A0994EC161A51</t>
  </si>
  <si>
    <t>0101195B7696F1EED3C11051EC0362893505</t>
  </si>
  <si>
    <t>0101165B51E6DDE7A3D910528AD307949D4F</t>
  </si>
  <si>
    <t>0101165B51E6DDE7A3D910528AD307949D4E</t>
  </si>
  <si>
    <t>5C7A463A32834410566D153B471AD0559B8D3E</t>
  </si>
  <si>
    <t>5C7A463A32834410566D153B471C88CE3F2A77</t>
  </si>
  <si>
    <t>5C2256F7FC53CE1058AE23F9DC21B9E64426EB</t>
  </si>
  <si>
    <t>5AC7F61E08030E10501E74E0FA987D301EC5BE</t>
  </si>
  <si>
    <t>5C7A463A32834410566D153B471C88CE341048</t>
  </si>
  <si>
    <t>5C7A56C372B319105BB8064FC2B23BA1A816A0</t>
  </si>
  <si>
    <t>0101195B7696F1EED3C11050C6008905B14D</t>
  </si>
  <si>
    <t>0101165B51E6DDE7A3D910528AD307949D49</t>
  </si>
  <si>
    <t>0101165B51E6DDE7A3D910528AD307949CA6</t>
  </si>
  <si>
    <t>0101195B7696F1EED3C11051EC0364B9FFFA</t>
  </si>
  <si>
    <t>5C5F7667ADA380105D2B8E9E59390B86BECF30</t>
  </si>
  <si>
    <t>5C7A56C372B319105BB0CA21746BE4ECA49459</t>
  </si>
  <si>
    <t>0101185B76E676FD231F1058317996349570</t>
  </si>
  <si>
    <t>0101195B7696F1EED3C11050C6008904A8AE</t>
  </si>
  <si>
    <t>5AC7F61E08030E10501E74E0FA987D301EC5BA</t>
  </si>
  <si>
    <t>0101195B7696F1EED3C11051EC0362893506</t>
  </si>
  <si>
    <t>0101195B7696F1EED3C11050C6008905B254</t>
  </si>
  <si>
    <t>0101195B7696F1EED3C11050C6008901D4CF</t>
  </si>
  <si>
    <t>0101175C7A56C372B319105BB8064FC2B23BA1A816A0</t>
  </si>
  <si>
    <t>0101165C7A463A32834410566D153B471C88CE341048</t>
  </si>
  <si>
    <t>0101175C5F665E8DD364105628B430A08DD1E31FDB79</t>
  </si>
  <si>
    <t>0101175C7A56C372B319105AAAE1090D188E8B103C9E</t>
  </si>
  <si>
    <t>0101175C7A56C372B319105BB0CA21746BE4ECA49459</t>
  </si>
  <si>
    <t>0102015AC7F61E08030E10501E74E0FA987D301EC5BA</t>
  </si>
  <si>
    <t>0101165C7A463A32834410566D153B471AD0559B8D3E</t>
  </si>
  <si>
    <t>0101165C7A463A32834410566D153B471C88CE3F2A77</t>
  </si>
  <si>
    <t>0101165C7A463A32834410566D153B471C88CE341B52</t>
  </si>
  <si>
    <t>5B76F65C15034810560C57E57BF562</t>
  </si>
  <si>
    <t>5B76F65C10837C105EA292A581E5AF</t>
  </si>
  <si>
    <t>5B76F65C10837C105EA292A5870AF0</t>
  </si>
  <si>
    <t>5B76F65C10837C105EA292A5870AF6</t>
  </si>
  <si>
    <t>5B76F65C1083501052014D1537882B</t>
  </si>
  <si>
    <t>5B76F65C1083501052037A08A19BC0</t>
  </si>
  <si>
    <t>5B76F65C1083501052037A08A19BC6</t>
  </si>
  <si>
    <t>5B76F65C13539F105EC355865F49C6</t>
  </si>
  <si>
    <t>5B76F65C13539F105EC355865EA25C</t>
  </si>
  <si>
    <t>5B76F65C13539F105EC35586592042</t>
  </si>
  <si>
    <t>5B76262B22439C10577F30FECCE0E1</t>
  </si>
  <si>
    <t>5B7676A066F3391056ED5488E9B040</t>
  </si>
  <si>
    <t>5B76F657AF0380105C34DA34A77595</t>
  </si>
  <si>
    <t>5B7676AFECD3F9105E9621CE97141F</t>
  </si>
  <si>
    <t>5B7676A066F3391056ED5488E9B045</t>
  </si>
  <si>
    <t>5B76F657AF0380105C34DA35B59D6A</t>
  </si>
  <si>
    <t>5B76F657AF0380105C34DA35B59D6C</t>
  </si>
  <si>
    <t>우레탄방수(노출)</t>
  </si>
  <si>
    <t>시멘트 액체 방수</t>
  </si>
  <si>
    <t>액체형 침투성방수</t>
  </si>
  <si>
    <t>L형, D125mm</t>
  </si>
  <si>
    <t>수밀코킹(실리콘)</t>
  </si>
  <si>
    <t>금속 선홈통 설치</t>
  </si>
  <si>
    <t>100mm,스텐레스</t>
  </si>
  <si>
    <t>루프드레인 설치</t>
  </si>
  <si>
    <t>스텐 상자홈통 설치</t>
  </si>
  <si>
    <t>L형, D100mm</t>
  </si>
  <si>
    <t>125mm,스텐레스</t>
  </si>
  <si>
    <t>경량천장철골틀 설치</t>
  </si>
  <si>
    <t>알루미늄 시트패널</t>
  </si>
  <si>
    <t>펀칭메탈 제작설치</t>
  </si>
  <si>
    <t>천장점검구 설치</t>
  </si>
  <si>
    <t>스테인리스재료분리대</t>
  </si>
  <si>
    <t>철재커텐박스(ㄱ자형)</t>
  </si>
  <si>
    <t>미장용 코너비드 설치</t>
  </si>
  <si>
    <t>AL, H=10mm</t>
  </si>
  <si>
    <t>AL, H=13mm</t>
  </si>
  <si>
    <t>장애인주차라인마킹</t>
  </si>
  <si>
    <t>타일 코너비드 설치</t>
  </si>
  <si>
    <t>3300*5000</t>
  </si>
  <si>
    <t>바닥, 50mm</t>
  </si>
  <si>
    <t>바닥, 56mm</t>
  </si>
  <si>
    <t>천정, 10mm</t>
  </si>
  <si>
    <t>외벽, 18mm</t>
  </si>
  <si>
    <t>내벽, 15mm</t>
  </si>
  <si>
    <t>바닥, 26mm</t>
  </si>
  <si>
    <t>콘크리트면 정리</t>
  </si>
  <si>
    <t>3.6m 초과, 천장</t>
  </si>
  <si>
    <t>투명, 10mm</t>
  </si>
  <si>
    <t>투명, 12mm</t>
  </si>
  <si>
    <t>5*16, 실리콘</t>
  </si>
  <si>
    <t>5*5, 실리콘</t>
  </si>
  <si>
    <t>플로어힌지 설치</t>
  </si>
  <si>
    <t>LEVER, 공정</t>
  </si>
  <si>
    <t>SST'L손잡이</t>
  </si>
  <si>
    <t>ACW4/방충망포함</t>
  </si>
  <si>
    <t>1000*2300mm</t>
  </si>
  <si>
    <t>ACW1/방충망포함</t>
  </si>
  <si>
    <t>ACW3/방충망포함</t>
  </si>
  <si>
    <t>AW02/방충망포함</t>
  </si>
  <si>
    <t>AW03/방충망포함</t>
  </si>
  <si>
    <t>AW04/방충망포함</t>
  </si>
  <si>
    <t>AW01/방충망포함</t>
  </si>
  <si>
    <t>AW10/방충망포함</t>
  </si>
  <si>
    <t>AW06/방충망포함</t>
  </si>
  <si>
    <t>AW05/방충망포함</t>
  </si>
  <si>
    <t>AW07/방충망포함</t>
  </si>
  <si>
    <t>AW08/방충망포함</t>
  </si>
  <si>
    <t>AW09/방충망포함</t>
  </si>
  <si>
    <t>AUD1/자동문</t>
  </si>
  <si>
    <t>AUD3/자동문</t>
  </si>
  <si>
    <t>AUD2/자동문</t>
  </si>
  <si>
    <t>0101115B76F65C13539F105EC355865F49C6</t>
  </si>
  <si>
    <t>5C5F7667ADA38010517AE5D8EE37E8A0CEE826</t>
  </si>
  <si>
    <t>5C5F665E8B23BF105C1F6134186C618D35229D</t>
  </si>
  <si>
    <t>5C5F665E8B23BF105C1F6134186C618D3523A1</t>
  </si>
  <si>
    <t>5AC7F61E08030E10501E74E0FA987D301EC5B6</t>
  </si>
  <si>
    <t>5C5F665E8B23BF105C1F6134186C618D3523A3</t>
  </si>
  <si>
    <t>0101115B76F65C13539F105EC35586592042</t>
  </si>
  <si>
    <t>0101115B76F65C13539F105EC355865EA25C</t>
  </si>
  <si>
    <t>5C5F7667ADA38010517AE5D8EE37EB7CEAF3CA</t>
  </si>
  <si>
    <t>5C5F665E8B23BF105C1F6134186C618D3523A0</t>
  </si>
  <si>
    <t>0101115B76F65C10837C105EA292A5870AF6</t>
  </si>
  <si>
    <t>5AC7F61E08030E10501E74E0FA987D301EC5B9</t>
  </si>
  <si>
    <t>5AC7F61E08030E10501E74E0FA987D301EC498</t>
  </si>
  <si>
    <t>5C5F665E8B23BF105C1E5EBD6ABFBA25AF9A4B</t>
  </si>
  <si>
    <t>0101125B7646757FA372105E226E30AB811F</t>
  </si>
  <si>
    <t>0101125B7646757CE3DD105F8C0F21B43C7F</t>
  </si>
  <si>
    <t>5C5F7667ADA380105D2B8E9E59390B86BECF31</t>
  </si>
  <si>
    <t>0101115B76F65C15034810560C57E57BF562</t>
  </si>
  <si>
    <t>5C5F7667ADA380105D2B8E9E5822F7C0CCCB6A</t>
  </si>
  <si>
    <t>0101125B7646757FA32A105D8C601DDCABD4</t>
  </si>
  <si>
    <t>5AC7F61E08030E10501E74E0FA987D301EC5B8</t>
  </si>
  <si>
    <t>5C5F7667ADA380105D2B8E9E5BFF084D867DCC</t>
  </si>
  <si>
    <t>5AC7F61E08030E10501E74E0FA987D301EC5B7</t>
  </si>
  <si>
    <t>0101115B76F65C10837C105EA292A581E5AF</t>
  </si>
  <si>
    <t>5C5F7667ADA380105D2B8E9E59390B86B06106</t>
  </si>
  <si>
    <t>0101115B7646757A33FA1055099DD7172ED9</t>
  </si>
  <si>
    <t>5C5F7667ADA380105D2B8E9E593131D2F1149D</t>
  </si>
  <si>
    <t>0101115B76F65C10837C105EA292A5870AF0</t>
  </si>
  <si>
    <t>0101115B76F65C1083501052037A08A19BC0</t>
  </si>
  <si>
    <t>0101115B76F65C1083501052014D1537882B</t>
  </si>
  <si>
    <t>0101115B76F65C1083501052037A08A19BC6</t>
  </si>
  <si>
    <t>5AC7F61E08030E10501E74E0FA987D301EC499</t>
  </si>
  <si>
    <t>5AC7F61E08030E10501E74E0FA987D301EC49E</t>
  </si>
  <si>
    <t>5AC7F61E08030E10501E74E0FA987D301EC49C</t>
  </si>
  <si>
    <t>5AC7F61E08030E10501E74E0FA987D301EC49A</t>
  </si>
  <si>
    <t>5AC7F61E08030E10501E74E0FA987D301EC76D</t>
  </si>
  <si>
    <t>5AC7F61E08030E10501E74E0FA987D301EC490</t>
  </si>
  <si>
    <t>5AC7F61E08030E10501E74E0FA987D301EC76E</t>
  </si>
  <si>
    <t>0101125B764672AA33B51054991818524C19</t>
  </si>
  <si>
    <t>5AC7F61E08030E10501E74E0FA987D301EC49B</t>
  </si>
  <si>
    <t>5AC7F61E08030E10501E74E0FA987D301EC49F</t>
  </si>
  <si>
    <t>5AC7F61E08030E10501E74E0FA987D301EC49D</t>
  </si>
  <si>
    <t>5AC7F61E08030E10501E74E0FA987D301EC491</t>
  </si>
  <si>
    <t>0101125B764672AA33B51054991818524C1B</t>
  </si>
  <si>
    <t>5AC7F61E08030E10501E74E0FA987D301EC76C</t>
  </si>
  <si>
    <t>이형봉강(SD400S), HD-19, 대리점상차도</t>
  </si>
  <si>
    <t>타일 압착 붙이기(바탕 40mm+압 5mm)</t>
  </si>
  <si>
    <t>이형봉강(SD400S), HD-16, 대리점상차도</t>
  </si>
  <si>
    <t>창대, C블랙 200*50mm, 모르타르 30mm</t>
  </si>
  <si>
    <t>C블랙, 100*30mm, 모르타르 30mm</t>
  </si>
  <si>
    <t>C블랙, 280*30mm, 모르타르 30mm</t>
  </si>
  <si>
    <t>타일 압착 붙이기(바탕 47mm+압 5mm)</t>
  </si>
  <si>
    <t>D60*1.5t+F.BT10*40, H:400</t>
  </si>
  <si>
    <t>D60*1.5t+F.BT10*40, H:900</t>
  </si>
  <si>
    <t>장식루버 제작설치/L800*W150*H3000</t>
  </si>
  <si>
    <t>이형봉강(SD400S), HD-10, 대리점상차도</t>
  </si>
  <si>
    <t>ㅁ-100*50*2.3T각관틀+T8고밀도목재패널</t>
  </si>
  <si>
    <t>아연GT, 900*900. I-50*5*3t</t>
  </si>
  <si>
    <t>KS3호, 105kg, 강화유리문(K-8300N)</t>
  </si>
  <si>
    <t>C블랙, 150*30mm, 모르타르 30mm</t>
  </si>
  <si>
    <t>그 밖의 건설폐기물에 가연성 5% 이하 혼합</t>
  </si>
  <si>
    <t>이형봉강(SD400S), HD-13, 대리점상차도</t>
  </si>
  <si>
    <t>이형봉강(SD400S), HD-22, 대리점상차도</t>
  </si>
  <si>
    <t>바닥,300*300*8mm,자기질(미끄럼방지)</t>
  </si>
  <si>
    <t>바닥,300*300*15mm,석재타일(미끄럼방지)</t>
  </si>
  <si>
    <t>타일 압착 붙이기(바탕 15mm+압 6mm)</t>
  </si>
  <si>
    <t>공사구분</t>
  </si>
  <si>
    <t>확정내역</t>
  </si>
  <si>
    <t>TTTTT</t>
  </si>
  <si>
    <t>자재단가적용</t>
  </si>
  <si>
    <t>원가비목코드</t>
  </si>
  <si>
    <t>공종구분명</t>
  </si>
  <si>
    <t>일반변수</t>
  </si>
  <si>
    <t>경비단가적용</t>
  </si>
  <si>
    <t>관급자관급자재</t>
  </si>
  <si>
    <t>시간당작업량</t>
  </si>
  <si>
    <t>품목코드형식</t>
  </si>
  <si>
    <t>도급자관급자재</t>
  </si>
  <si>
    <t>노  무  비</t>
  </si>
  <si>
    <t>비  고</t>
  </si>
  <si>
    <t>재  료  비</t>
  </si>
  <si>
    <t>공종레벨</t>
  </si>
  <si>
    <t>금  액</t>
  </si>
  <si>
    <t>공종코드</t>
  </si>
  <si>
    <t>JUK5</t>
  </si>
  <si>
    <t>공종소계</t>
  </si>
  <si>
    <t>상위공종</t>
  </si>
  <si>
    <t>손료저장</t>
  </si>
  <si>
    <t>손료적용</t>
  </si>
  <si>
    <t>JUK1</t>
  </si>
  <si>
    <t>품목코드</t>
  </si>
  <si>
    <t>JUK2</t>
  </si>
  <si>
    <t>JUK3</t>
  </si>
  <si>
    <t>단  가</t>
  </si>
  <si>
    <t>JUK4</t>
  </si>
  <si>
    <t>JUK6</t>
  </si>
  <si>
    <t>JUK7</t>
  </si>
  <si>
    <t>JUK8</t>
  </si>
  <si>
    <t>공종구분</t>
  </si>
  <si>
    <t>JUK17</t>
  </si>
  <si>
    <t>JUK20</t>
  </si>
  <si>
    <t>자재구분</t>
  </si>
  <si>
    <t>JUK16</t>
  </si>
  <si>
    <t>JUK11</t>
  </si>
  <si>
    <t>JUK9</t>
  </si>
  <si>
    <t>JUK19</t>
  </si>
  <si>
    <t>고유번호</t>
  </si>
  <si>
    <t>0101</t>
  </si>
  <si>
    <t>JUK12</t>
  </si>
  <si>
    <t>JUK18</t>
  </si>
  <si>
    <t>공종+자재</t>
  </si>
  <si>
    <t>010101</t>
  </si>
  <si>
    <t>JUK15</t>
  </si>
  <si>
    <t>JUK14</t>
  </si>
  <si>
    <t>수평 규준틀</t>
  </si>
  <si>
    <t>철근콘크리트조</t>
  </si>
  <si>
    <t>JUK10</t>
  </si>
  <si>
    <t>JUK13</t>
  </si>
  <si>
    <t>010104</t>
  </si>
  <si>
    <t>콘크리트벽돌</t>
  </si>
  <si>
    <t>잡석지정</t>
  </si>
  <si>
    <t>와이드롱블럭</t>
  </si>
  <si>
    <t>3.6m 이하</t>
  </si>
  <si>
    <t>3.6m 초과</t>
  </si>
  <si>
    <t>010103</t>
  </si>
  <si>
    <t>터파기/토사</t>
  </si>
  <si>
    <t>Type-Ⅱ</t>
  </si>
  <si>
    <t>TOTAL</t>
  </si>
  <si>
    <t>010102</t>
  </si>
  <si>
    <t>평판재하시험</t>
  </si>
  <si>
    <t>Φ400mm</t>
  </si>
  <si>
    <t>Φ600mm</t>
  </si>
  <si>
    <t>석재타일</t>
  </si>
  <si>
    <t>리프트 사용</t>
  </si>
  <si>
    <t>010106</t>
  </si>
  <si>
    <t>010105</t>
  </si>
  <si>
    <t>010107</t>
  </si>
  <si>
    <t>비닐타일 깔기</t>
  </si>
  <si>
    <t>도기질타일</t>
  </si>
  <si>
    <t>자기질타일</t>
  </si>
  <si>
    <t>벽돌운반</t>
  </si>
  <si>
    <t>세면기칸막이</t>
  </si>
  <si>
    <t>010108</t>
  </si>
  <si>
    <t>시트지붙이기</t>
  </si>
  <si>
    <t>소변기칸막이</t>
  </si>
  <si>
    <t>수직부,1mm</t>
  </si>
  <si>
    <t>알루미늄천장재</t>
  </si>
  <si>
    <t>010109</t>
  </si>
  <si>
    <t>뿜칠 2회</t>
  </si>
  <si>
    <t>화장실칸막이</t>
  </si>
  <si>
    <t>바닥 3m</t>
  </si>
  <si>
    <t>발수제 도포</t>
  </si>
  <si>
    <t>010111</t>
  </si>
  <si>
    <t>표면 마무리</t>
  </si>
  <si>
    <t>010110</t>
  </si>
  <si>
    <t>기계마감</t>
  </si>
  <si>
    <t>AL몰딩 설치</t>
  </si>
  <si>
    <t>파라펫링</t>
  </si>
  <si>
    <t>300*300</t>
  </si>
  <si>
    <t>화장실점자판</t>
  </si>
  <si>
    <t>M-BAR</t>
  </si>
  <si>
    <t>스틸점검구뚜껑</t>
  </si>
  <si>
    <t>실과명점자판</t>
  </si>
  <si>
    <t>피벗힌지</t>
  </si>
  <si>
    <t>85kg이하</t>
  </si>
  <si>
    <t>010112</t>
  </si>
  <si>
    <t>모르타르 바름</t>
  </si>
  <si>
    <t>플로어힌지</t>
  </si>
  <si>
    <t>도어클로저</t>
  </si>
  <si>
    <t>재료비 별도</t>
  </si>
  <si>
    <t>도어핸들</t>
  </si>
  <si>
    <t>단열세이프도어</t>
  </si>
  <si>
    <t>도어체크 설치</t>
  </si>
  <si>
    <t>ACW2</t>
  </si>
  <si>
    <t>로이복층유리</t>
  </si>
  <si>
    <t>SSD3</t>
  </si>
  <si>
    <t>010114</t>
  </si>
  <si>
    <t>010113</t>
  </si>
  <si>
    <t>웨더코킹</t>
  </si>
  <si>
    <t>강화유리</t>
  </si>
  <si>
    <t>8*10mm</t>
  </si>
  <si>
    <t>노턴테이프</t>
  </si>
  <si>
    <t>구조용 코킹</t>
  </si>
  <si>
    <t>SSD2</t>
  </si>
  <si>
    <t>SSD1</t>
  </si>
  <si>
    <t>유리주위 코킹</t>
  </si>
  <si>
    <t>주차표지판</t>
  </si>
  <si>
    <t>카스톱퍼</t>
  </si>
  <si>
    <t>라인마킹</t>
  </si>
  <si>
    <t>메쉬휀스 설치</t>
  </si>
  <si>
    <t>스크린조설치</t>
  </si>
  <si>
    <t>아스콘포장</t>
  </si>
  <si>
    <t>010115</t>
  </si>
  <si>
    <t>150*150</t>
  </si>
  <si>
    <t>국기게양대설치</t>
  </si>
  <si>
    <t>우,오수관설치</t>
  </si>
  <si>
    <t>보도블럭포장</t>
  </si>
  <si>
    <t>200*200</t>
  </si>
  <si>
    <t>010118</t>
  </si>
  <si>
    <t>010119</t>
  </si>
  <si>
    <t>혼합건설폐기물</t>
  </si>
  <si>
    <t>폐합성수지</t>
  </si>
  <si>
    <t>폐콘크리트</t>
  </si>
  <si>
    <t>0102</t>
  </si>
  <si>
    <t>조경용수목</t>
  </si>
  <si>
    <t>010117</t>
  </si>
  <si>
    <t>40KG</t>
  </si>
  <si>
    <t>010201</t>
  </si>
  <si>
    <t>기계설비공사</t>
  </si>
  <si>
    <t>010116</t>
  </si>
  <si>
    <t>유통물가</t>
  </si>
  <si>
    <t>조달청가격</t>
  </si>
  <si>
    <t>거래가격</t>
  </si>
  <si>
    <t>조사가격</t>
  </si>
  <si>
    <t>물가자료</t>
  </si>
  <si>
    <t>180*200,직선</t>
  </si>
  <si>
    <t>180*200,곡선</t>
  </si>
  <si>
    <t>콘크리트경계석 설치</t>
  </si>
  <si>
    <t>화강석경계석 설치</t>
  </si>
  <si>
    <t>집수정설치(기성품)</t>
  </si>
  <si>
    <t>맨홀설치(기성품)</t>
  </si>
  <si>
    <t>PE빗물받이설치</t>
  </si>
  <si>
    <t>W=150,융착식</t>
  </si>
  <si>
    <t>W2000*H1200</t>
  </si>
  <si>
    <t>무소음트랜치설치</t>
  </si>
  <si>
    <t>유리캐노피 제작설치</t>
  </si>
  <si>
    <t>장애인겸용,13인</t>
  </si>
  <si>
    <t>엘리베이터 설치</t>
  </si>
  <si>
    <t>소방관집입표지판</t>
  </si>
  <si>
    <t>도착도, #57</t>
  </si>
  <si>
    <t>철근 L:30km</t>
  </si>
  <si>
    <t>도착도, 지정용</t>
  </si>
  <si>
    <t>건설폐재류 상차비</t>
  </si>
  <si>
    <t>건설폐재류 운반비</t>
  </si>
  <si>
    <t>혼합건설폐기물 운반비</t>
  </si>
  <si>
    <t>혼합건설폐기물 상차비</t>
  </si>
  <si>
    <t>내역,일위대가 품명,규격,단위 따로적용</t>
  </si>
  <si>
    <t>굴삭기 0.2m3+진동롤러(핸드가이드식)</t>
  </si>
  <si>
    <t>ㅁ-100*50*3.2T각관틀+펀칭메탈</t>
  </si>
  <si>
    <t>1.800 x 3.000 = 5.400</t>
  </si>
  <si>
    <t>화산석 450*50mm, 모르타르 30mm</t>
  </si>
  <si>
    <t>보통, 굴삭기 0.7m3+래머 80kg</t>
  </si>
  <si>
    <t>2.000 x 2.300 = 4.600</t>
  </si>
  <si>
    <t>W형, 15*15*15*15*1.0mm</t>
  </si>
  <si>
    <t>콘크리트 펌프차 타설(무근, 진동기無)</t>
  </si>
  <si>
    <t>2.050 x 3.000 = 6.150</t>
  </si>
  <si>
    <t>1.100 x 0.900 = 0.990</t>
  </si>
  <si>
    <t>3.5m 초과 ~ 4.2m 이하,3개월</t>
  </si>
  <si>
    <t>C블랙 200*50mm, 모르타르 30mm</t>
  </si>
  <si>
    <t>T8*450*1200,강화유리(에칭)</t>
  </si>
  <si>
    <t>강관 조립말비계(이동식)설치 및 해체</t>
  </si>
  <si>
    <t>콘크리트 펌프차 타설(벽,기둥,슬래브 등)</t>
  </si>
  <si>
    <t>100m3 미만, 슬럼프 15cm, 보통</t>
  </si>
  <si>
    <t>챌판, 포천석 20mm, 모르타르 25mm</t>
  </si>
  <si>
    <t>100*100*1.2t, STL(도장 유)</t>
  </si>
  <si>
    <t>(포맥스5t+알미늄타공)100*120*5t</t>
  </si>
  <si>
    <t>KS3호, 상급스톱형, 40∼65kg</t>
  </si>
  <si>
    <t>벽, C블랙 25mm, 모르타르 30mm</t>
  </si>
  <si>
    <t>화산석 400*50mm, 모르타르 30mm</t>
  </si>
  <si>
    <t>(포맥스5t+알미늄타공)150*200*5t</t>
  </si>
  <si>
    <t>12.448 x 7.300 = 77.985</t>
  </si>
  <si>
    <t>17.800 x 3.000 = 43.740</t>
  </si>
  <si>
    <t>바닥, 포천석 30mm, 모르타르 30mm</t>
  </si>
  <si>
    <t>0.800 x 6.500 = 5.200</t>
  </si>
  <si>
    <t>0.900 x 7.500 = 6.750</t>
  </si>
  <si>
    <t>1.400 x 0.900 = 1.260</t>
  </si>
  <si>
    <t>0.950 x 2.100 = 1.995</t>
  </si>
  <si>
    <t>3.100 x 3.000 = 9.300</t>
  </si>
  <si>
    <t>외부, 2회, con'c·mortar면</t>
  </si>
  <si>
    <t>붓칠 2회, con'c·mortar면</t>
  </si>
  <si>
    <t>네오프렌계, 150*120*750mm</t>
  </si>
  <si>
    <t>1000*800*1000, 토공사 포함</t>
  </si>
  <si>
    <t>T60블럭+T40모래+T200보조기층</t>
  </si>
  <si>
    <t>0.900 x 0.900 = 0.810</t>
  </si>
  <si>
    <t>0.900 x 1.800 = 1.620</t>
  </si>
  <si>
    <t>3.700 x 2.700 = 9.990</t>
  </si>
  <si>
    <t>0.900 x 2.100 = 1.890</t>
  </si>
  <si>
    <t>내부 2회, con'c·mortar면</t>
  </si>
  <si>
    <t>1.500 x 2.000 = 3.000</t>
  </si>
  <si>
    <t>0.800 x 2.100 = 1.680</t>
  </si>
  <si>
    <t>6.000 x 1.200 = 7.200</t>
  </si>
  <si>
    <t>무궁화, 수고=1.2, 수관폭=0.3</t>
  </si>
  <si>
    <t>홍단풍, 수고=2.5, 근원경=5.0</t>
  </si>
  <si>
    <t>내천장 2회, con'c·mortar면</t>
  </si>
  <si>
    <t>1.200 x 1.800 = 2.160</t>
  </si>
  <si>
    <t>14.300 x 2.600 = 37.180</t>
  </si>
  <si>
    <t>4.700 x 2.950 = 13.865</t>
  </si>
  <si>
    <t>5.250 x 5.800 = 18.450</t>
  </si>
  <si>
    <t>12.600 x 2.800 = 35.280</t>
  </si>
  <si>
    <t>2.050 x 2.100 = 2.205</t>
  </si>
  <si>
    <t>0.700 x 1.800 = 1.260</t>
  </si>
  <si>
    <t>1.000 x 2.100 = 2.100</t>
  </si>
  <si>
    <t>1.800 x 2.400 = 4.320</t>
  </si>
  <si>
    <t>1.100 x 2.100 = 2.310</t>
  </si>
  <si>
    <t>대나무, 수고=5.0, 근원경=5.0</t>
  </si>
  <si>
    <t>백목련, 수고=3.0, 근원경=12.0</t>
  </si>
  <si>
    <t xml:space="preserve"> (재료비+노무비) *</t>
  </si>
  <si>
    <t>순
공
사
비</t>
  </si>
  <si>
    <t>산업안전관리비a,b중작은금액</t>
  </si>
  <si>
    <t xml:space="preserve">안전관리비 적용금액 : </t>
  </si>
  <si>
    <t xml:space="preserve"> (재료비+직노+산출경비)*</t>
  </si>
  <si>
    <t>비                            목</t>
  </si>
  <si>
    <t>관   급   자   관   급   자   재    대</t>
  </si>
  <si>
    <t>도   급   자   관   급   자   재    대</t>
  </si>
  <si>
    <t>부        가        가        치        세</t>
  </si>
  <si>
    <t>일        반        관        리        비</t>
  </si>
  <si>
    <t>공            급           가            액</t>
  </si>
  <si>
    <t>총            공           사            비</t>
  </si>
  <si>
    <t>계</t>
  </si>
  <si>
    <t>a</t>
  </si>
  <si>
    <t>b</t>
  </si>
  <si>
    <t xml:space="preserve"> (노무비+경비+일반관리비) *</t>
  </si>
  <si>
    <t>건   강   보   험   료</t>
  </si>
  <si>
    <t>직   접   재   료   비</t>
  </si>
  <si>
    <t>건설기계대여금지급보증서발급수수료</t>
  </si>
  <si>
    <t>환   경   보   전   비</t>
  </si>
  <si>
    <t>2천만원이상(재+직노+도급자관급)</t>
  </si>
  <si>
    <t>건설하도급대금지급보증서발급수수료</t>
  </si>
  <si>
    <t>안   전   관   리   비</t>
  </si>
  <si>
    <t>고   용   보   험   료</t>
  </si>
  <si>
    <t>산   재   보   험   료</t>
  </si>
  <si>
    <t>간   접   노   무   비</t>
  </si>
  <si>
    <t>간   접   재   료   비</t>
  </si>
  <si>
    <t>연   금   보   험   료</t>
  </si>
  <si>
    <t>금                액</t>
  </si>
  <si>
    <t>기     타     경     비</t>
  </si>
  <si>
    <t>직   접   노   무   비</t>
  </si>
  <si>
    <t xml:space="preserve"> (재료비+직노+도급자관급) *요율</t>
  </si>
  <si>
    <t>[ 소                계 ]</t>
  </si>
  <si>
    <t>운         반         비</t>
  </si>
  <si>
    <t>비                    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</si>
</sst>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₩&quot;#,##0;[Red]\-&quot;₩&quot;#,##0"/>
    <numFmt numFmtId="41" formatCode="_-* #,##0_-;\-* #,##0_-;_-* &quot;-&quot;_-;_-@_-"/>
    <numFmt numFmtId="176" formatCode="#,###"/>
    <numFmt numFmtId="177" formatCode="#,###;\-#,###;#;"/>
    <numFmt numFmtId="183" formatCode="&quot;₩&quot;#,##0"/>
    <numFmt numFmtId="184" formatCode="0.0_ "/>
    <numFmt numFmtId="185" formatCode="0.0%"/>
    <numFmt numFmtId="186" formatCode="0.000%"/>
  </numFmts>
  <fonts count="19" x14ac:knownFonts="1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u/>
      <sz val="16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휴먼옛체"/>
      <family val="1"/>
      <charset val="129"/>
    </font>
    <font>
      <sz val="11"/>
      <color rgb="FF000000"/>
      <name val="휴먼옛체"/>
      <family val="1"/>
      <charset val="129"/>
    </font>
    <font>
      <sz val="12"/>
      <color rgb="FF000000"/>
      <name val="바탕체"/>
      <family val="1"/>
      <charset val="129"/>
    </font>
    <font>
      <sz val="9"/>
      <color rgb="FF000000"/>
      <name val="굴림"/>
      <family val="3"/>
      <charset val="129"/>
    </font>
    <font>
      <sz val="9"/>
      <color rgb="FF000000"/>
      <name val="돋움"/>
      <family val="3"/>
      <charset val="129"/>
    </font>
    <font>
      <sz val="8"/>
      <color rgb="FF000000"/>
      <name val="돋움"/>
      <family val="3"/>
      <charset val="129"/>
    </font>
    <font>
      <sz val="10"/>
      <color rgb="FFFF0000"/>
      <name val="돋움"/>
      <family val="3"/>
      <charset val="129"/>
    </font>
    <font>
      <sz val="9"/>
      <color rgb="FFFF0000"/>
      <name val="돋움"/>
      <family val="3"/>
      <charset val="129"/>
    </font>
    <font>
      <sz val="6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41" fontId="5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</cellStyleXfs>
  <cellXfs count="132">
    <xf numFmtId="0" fontId="0" fillId="0" borderId="0" xfId="0">
      <alignment vertical="center"/>
    </xf>
    <xf numFmtId="0" fontId="0" fillId="0" borderId="0" xfId="0" quotePrefix="1">
      <alignment vertical="center"/>
    </xf>
    <xf numFmtId="0" fontId="1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6" fillId="0" borderId="0" xfId="1" applyFont="1">
      <alignment vertical="center"/>
    </xf>
    <xf numFmtId="0" fontId="5" fillId="0" borderId="0" xfId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6" fontId="6" fillId="0" borderId="13" xfId="1" applyNumberFormat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>
      <alignment vertical="center"/>
    </xf>
    <xf numFmtId="0" fontId="6" fillId="0" borderId="17" xfId="1" applyFont="1" applyBorder="1">
      <alignment vertical="center"/>
    </xf>
    <xf numFmtId="6" fontId="6" fillId="0" borderId="0" xfId="1" applyNumberFormat="1" applyFont="1" applyAlignment="1">
      <alignment horizontal="right" vertical="center"/>
    </xf>
    <xf numFmtId="183" fontId="6" fillId="0" borderId="0" xfId="1" applyNumberFormat="1" applyFont="1" applyAlignment="1">
      <alignment horizontal="left" vertical="center"/>
    </xf>
    <xf numFmtId="0" fontId="6" fillId="0" borderId="14" xfId="1" applyFont="1" applyBorder="1">
      <alignment vertical="center"/>
    </xf>
    <xf numFmtId="41" fontId="6" fillId="0" borderId="0" xfId="1" applyNumberFormat="1" applyFont="1">
      <alignment vertical="center"/>
    </xf>
    <xf numFmtId="0" fontId="6" fillId="0" borderId="18" xfId="1" applyFont="1" applyBorder="1">
      <alignment vertical="center"/>
    </xf>
    <xf numFmtId="0" fontId="6" fillId="0" borderId="19" xfId="1" applyFont="1" applyBorder="1">
      <alignment vertical="center"/>
    </xf>
    <xf numFmtId="0" fontId="6" fillId="0" borderId="20" xfId="1" applyFont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41" fontId="6" fillId="2" borderId="3" xfId="2" applyFont="1" applyFill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1" fontId="6" fillId="0" borderId="31" xfId="2" applyFont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41" fontId="6" fillId="0" borderId="32" xfId="1" applyNumberFormat="1" applyFont="1" applyBorder="1">
      <alignment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applyFont="1" applyBorder="1">
      <alignment vertical="center"/>
    </xf>
    <xf numFmtId="41" fontId="6" fillId="2" borderId="31" xfId="2" applyFont="1" applyFill="1" applyBorder="1">
      <alignment vertical="center"/>
    </xf>
    <xf numFmtId="10" fontId="6" fillId="0" borderId="33" xfId="1" applyNumberFormat="1" applyFont="1" applyBorder="1" applyAlignment="1">
      <alignment horizontal="left" vertical="center"/>
    </xf>
    <xf numFmtId="10" fontId="7" fillId="0" borderId="34" xfId="1" applyNumberFormat="1" applyFont="1" applyBorder="1" applyAlignment="1">
      <alignment horizontal="left" vertical="center"/>
    </xf>
    <xf numFmtId="184" fontId="6" fillId="0" borderId="16" xfId="1" applyNumberFormat="1" applyFont="1" applyBorder="1">
      <alignment vertical="center"/>
    </xf>
    <xf numFmtId="0" fontId="6" fillId="0" borderId="37" xfId="1" applyFont="1" applyBorder="1" applyAlignment="1">
      <alignment horizontal="center" vertical="center"/>
    </xf>
    <xf numFmtId="185" fontId="6" fillId="0" borderId="33" xfId="1" applyNumberFormat="1" applyFont="1" applyBorder="1" applyAlignment="1">
      <alignment horizontal="left" vertical="center"/>
    </xf>
    <xf numFmtId="185" fontId="6" fillId="0" borderId="34" xfId="1" applyNumberFormat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10" fontId="6" fillId="0" borderId="34" xfId="1" applyNumberFormat="1" applyFont="1" applyBorder="1" applyAlignment="1">
      <alignment horizontal="left" vertical="center"/>
    </xf>
    <xf numFmtId="186" fontId="6" fillId="0" borderId="33" xfId="1" applyNumberFormat="1" applyFont="1" applyBorder="1" applyAlignment="1">
      <alignment horizontal="left" vertical="center"/>
    </xf>
    <xf numFmtId="0" fontId="11" fillId="0" borderId="11" xfId="4" applyFont="1" applyBorder="1" applyAlignment="1">
      <alignment horizontal="center" vertical="center"/>
    </xf>
    <xf numFmtId="0" fontId="12" fillId="0" borderId="33" xfId="1" applyFont="1" applyBorder="1">
      <alignment vertical="center"/>
    </xf>
    <xf numFmtId="0" fontId="13" fillId="0" borderId="32" xfId="1" applyFont="1" applyBorder="1">
      <alignment vertical="center"/>
    </xf>
    <xf numFmtId="41" fontId="14" fillId="0" borderId="0" xfId="2" applyFont="1">
      <alignment vertical="center"/>
    </xf>
    <xf numFmtId="0" fontId="15" fillId="0" borderId="0" xfId="5" applyFont="1" applyAlignment="1">
      <alignment horizontal="right" vertical="center"/>
    </xf>
    <xf numFmtId="185" fontId="7" fillId="0" borderId="34" xfId="1" applyNumberFormat="1" applyFont="1" applyBorder="1" applyAlignment="1">
      <alignment horizontal="left" vertical="center"/>
    </xf>
    <xf numFmtId="184" fontId="6" fillId="0" borderId="35" xfId="1" applyNumberFormat="1" applyFont="1" applyBorder="1">
      <alignment vertical="center"/>
    </xf>
    <xf numFmtId="0" fontId="12" fillId="0" borderId="0" xfId="5" applyFont="1" applyAlignment="1">
      <alignment horizontal="right" vertical="center"/>
    </xf>
    <xf numFmtId="0" fontId="16" fillId="0" borderId="11" xfId="1" applyFont="1" applyBorder="1" applyAlignment="1">
      <alignment horizontal="center" vertical="center" wrapText="1"/>
    </xf>
    <xf numFmtId="186" fontId="6" fillId="0" borderId="34" xfId="1" applyNumberFormat="1" applyFont="1" applyBorder="1" applyAlignment="1">
      <alignment horizontal="left" vertical="center"/>
    </xf>
    <xf numFmtId="9" fontId="6" fillId="0" borderId="33" xfId="1" applyNumberFormat="1" applyFont="1" applyBorder="1" applyAlignment="1">
      <alignment horizontal="left" vertical="center"/>
    </xf>
    <xf numFmtId="9" fontId="7" fillId="0" borderId="34" xfId="1" applyNumberFormat="1" applyFont="1" applyBorder="1" applyAlignment="1">
      <alignment horizontal="left" vertical="center"/>
    </xf>
    <xf numFmtId="9" fontId="6" fillId="0" borderId="34" xfId="1" applyNumberFormat="1" applyFont="1" applyBorder="1" applyAlignment="1">
      <alignment horizontal="left" vertical="center"/>
    </xf>
    <xf numFmtId="41" fontId="6" fillId="0" borderId="37" xfId="2" applyFont="1" applyBorder="1">
      <alignment vertical="center"/>
    </xf>
    <xf numFmtId="41" fontId="6" fillId="0" borderId="33" xfId="1" applyNumberFormat="1" applyFont="1" applyBorder="1" applyAlignment="1">
      <alignment horizontal="center" vertical="center"/>
    </xf>
    <xf numFmtId="41" fontId="6" fillId="0" borderId="40" xfId="2" applyFont="1" applyBorder="1">
      <alignment vertical="center"/>
    </xf>
    <xf numFmtId="0" fontId="6" fillId="0" borderId="41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4" xfId="1" applyFont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3" applyFont="1">
      <alignment vertical="center"/>
    </xf>
    <xf numFmtId="0" fontId="9" fillId="0" borderId="15" xfId="3" applyFont="1" applyBorder="1">
      <alignment vertical="center"/>
    </xf>
    <xf numFmtId="0" fontId="17" fillId="0" borderId="0" xfId="3">
      <alignment vertical="center"/>
    </xf>
    <xf numFmtId="0" fontId="17" fillId="0" borderId="15" xfId="3" applyBorder="1">
      <alignment vertical="center"/>
    </xf>
    <xf numFmtId="0" fontId="17" fillId="0" borderId="20" xfId="3" applyBorder="1">
      <alignment vertical="center"/>
    </xf>
    <xf numFmtId="0" fontId="17" fillId="0" borderId="22" xfId="3" applyBorder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1" fontId="6" fillId="0" borderId="6" xfId="2" applyFont="1" applyBorder="1" applyAlignment="1">
      <alignment horizontal="center" vertical="center"/>
    </xf>
    <xf numFmtId="41" fontId="6" fillId="0" borderId="9" xfId="2" applyFont="1" applyBorder="1" applyAlignment="1">
      <alignment horizontal="center" vertical="center"/>
    </xf>
    <xf numFmtId="41" fontId="6" fillId="0" borderId="0" xfId="2" applyFont="1" applyAlignment="1">
      <alignment horizontal="center" vertical="center"/>
    </xf>
    <xf numFmtId="41" fontId="6" fillId="0" borderId="15" xfId="2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10" fontId="6" fillId="0" borderId="32" xfId="1" applyNumberFormat="1" applyFont="1" applyBorder="1" applyAlignment="1">
      <alignment horizontal="center" vertical="center"/>
    </xf>
    <xf numFmtId="10" fontId="6" fillId="0" borderId="33" xfId="1" applyNumberFormat="1" applyFont="1" applyBorder="1" applyAlignment="1">
      <alignment horizontal="center" vertical="center"/>
    </xf>
    <xf numFmtId="10" fontId="6" fillId="0" borderId="35" xfId="1" applyNumberFormat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quotePrefix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0" fillId="0" borderId="0" xfId="0" quotePrefix="1" applyFill="1">
      <alignment vertical="center"/>
    </xf>
    <xf numFmtId="0" fontId="0" fillId="0" borderId="0" xfId="0" applyFill="1">
      <alignment vertical="center"/>
    </xf>
  </cellXfs>
  <cellStyles count="6">
    <cellStyle name="쉼표 [0] 2" xfId="2" xr:uid="{00000000-0005-0000-0000-000002000000}"/>
    <cellStyle name="표준" xfId="0" builtinId="0"/>
    <cellStyle name="표준 2" xfId="1" xr:uid="{00000000-0005-0000-0000-000001000000}"/>
    <cellStyle name="표준 3" xfId="3" xr:uid="{00000000-0005-0000-0000-000003000000}"/>
    <cellStyle name="표준_5억이하갑지" xfId="4" xr:uid="{00000000-0005-0000-0000-000004000000}"/>
    <cellStyle name="표준_Nae-2002" xfId="5" xr:uid="{00000000-0005-0000-0000-000005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T37"/>
  <sheetViews>
    <sheetView tabSelected="1" zoomScaleNormal="100" zoomScaleSheetLayoutView="100" workbookViewId="0">
      <selection activeCell="D37" sqref="D37"/>
    </sheetView>
  </sheetViews>
  <sheetFormatPr defaultColWidth="8.625" defaultRowHeight="13.5" x14ac:dyDescent="0.3"/>
  <cols>
    <col min="1" max="2" width="5.75" style="10" customWidth="1"/>
    <col min="3" max="3" width="18.375" style="10" customWidth="1"/>
    <col min="4" max="4" width="17.25" style="10" customWidth="1"/>
    <col min="5" max="5" width="23.625" style="10" customWidth="1"/>
    <col min="6" max="6" width="17.75" style="10" customWidth="1"/>
    <col min="7" max="7" width="2.75" style="10" customWidth="1"/>
    <col min="8" max="8" width="5.625" style="10" customWidth="1"/>
    <col min="9" max="9" width="5.75" style="10" customWidth="1"/>
    <col min="10" max="10" width="2" style="10" customWidth="1"/>
    <col min="11" max="11" width="2.25" style="10" customWidth="1"/>
    <col min="12" max="12" width="14.625" style="10" customWidth="1"/>
    <col min="13" max="13" width="2.875" style="10" customWidth="1"/>
    <col min="14" max="14" width="1.75" style="10" customWidth="1"/>
    <col min="15" max="15" width="5.125" style="10" customWidth="1"/>
    <col min="16" max="16" width="10.125" style="10" bestFit="1" customWidth="1"/>
    <col min="17" max="17" width="13.625" style="10" customWidth="1"/>
    <col min="18" max="18" width="8.625" style="10"/>
    <col min="19" max="19" width="16.5" style="10" bestFit="1" customWidth="1"/>
    <col min="20" max="256" width="8.625" style="10"/>
    <col min="257" max="258" width="5.75" style="10" customWidth="1"/>
    <col min="259" max="259" width="18.375" style="10" customWidth="1"/>
    <col min="260" max="260" width="17.25" style="10" customWidth="1"/>
    <col min="261" max="261" width="25.125" style="10" customWidth="1"/>
    <col min="262" max="262" width="17.75" style="10" customWidth="1"/>
    <col min="263" max="263" width="2.75" style="10" customWidth="1"/>
    <col min="264" max="264" width="5.625" style="10" customWidth="1"/>
    <col min="265" max="265" width="5.75" style="10" customWidth="1"/>
    <col min="266" max="266" width="2" style="10" customWidth="1"/>
    <col min="267" max="267" width="2.25" style="10" customWidth="1"/>
    <col min="268" max="268" width="14.625" style="10" customWidth="1"/>
    <col min="269" max="269" width="2.875" style="10" customWidth="1"/>
    <col min="270" max="270" width="1.75" style="10" customWidth="1"/>
    <col min="271" max="271" width="5.125" style="10" customWidth="1"/>
    <col min="272" max="272" width="10.125" style="10" bestFit="1" customWidth="1"/>
    <col min="273" max="273" width="13" style="10" bestFit="1" customWidth="1"/>
    <col min="274" max="512" width="8.625" style="10"/>
    <col min="513" max="514" width="5.75" style="10" customWidth="1"/>
    <col min="515" max="515" width="18.375" style="10" customWidth="1"/>
    <col min="516" max="516" width="17.25" style="10" customWidth="1"/>
    <col min="517" max="517" width="25.125" style="10" customWidth="1"/>
    <col min="518" max="518" width="17.75" style="10" customWidth="1"/>
    <col min="519" max="519" width="2.75" style="10" customWidth="1"/>
    <col min="520" max="520" width="5.625" style="10" customWidth="1"/>
    <col min="521" max="521" width="5.75" style="10" customWidth="1"/>
    <col min="522" max="522" width="2" style="10" customWidth="1"/>
    <col min="523" max="523" width="2.25" style="10" customWidth="1"/>
    <col min="524" max="524" width="14.625" style="10" customWidth="1"/>
    <col min="525" max="525" width="2.875" style="10" customWidth="1"/>
    <col min="526" max="526" width="1.75" style="10" customWidth="1"/>
    <col min="527" max="527" width="5.125" style="10" customWidth="1"/>
    <col min="528" max="528" width="10.125" style="10" bestFit="1" customWidth="1"/>
    <col min="529" max="529" width="13" style="10" bestFit="1" customWidth="1"/>
    <col min="530" max="768" width="8.625" style="10"/>
    <col min="769" max="770" width="5.75" style="10" customWidth="1"/>
    <col min="771" max="771" width="18.375" style="10" customWidth="1"/>
    <col min="772" max="772" width="17.25" style="10" customWidth="1"/>
    <col min="773" max="773" width="25.125" style="10" customWidth="1"/>
    <col min="774" max="774" width="17.75" style="10" customWidth="1"/>
    <col min="775" max="775" width="2.75" style="10" customWidth="1"/>
    <col min="776" max="776" width="5.625" style="10" customWidth="1"/>
    <col min="777" max="777" width="5.75" style="10" customWidth="1"/>
    <col min="778" max="778" width="2" style="10" customWidth="1"/>
    <col min="779" max="779" width="2.25" style="10" customWidth="1"/>
    <col min="780" max="780" width="14.625" style="10" customWidth="1"/>
    <col min="781" max="781" width="2.875" style="10" customWidth="1"/>
    <col min="782" max="782" width="1.75" style="10" customWidth="1"/>
    <col min="783" max="783" width="5.125" style="10" customWidth="1"/>
    <col min="784" max="784" width="10.125" style="10" bestFit="1" customWidth="1"/>
    <col min="785" max="785" width="13" style="10" bestFit="1" customWidth="1"/>
    <col min="786" max="1024" width="8.625" style="10"/>
    <col min="1025" max="1026" width="5.75" style="10" customWidth="1"/>
    <col min="1027" max="1027" width="18.375" style="10" customWidth="1"/>
    <col min="1028" max="1028" width="17.25" style="10" customWidth="1"/>
    <col min="1029" max="1029" width="25.125" style="10" customWidth="1"/>
    <col min="1030" max="1030" width="17.75" style="10" customWidth="1"/>
    <col min="1031" max="1031" width="2.75" style="10" customWidth="1"/>
    <col min="1032" max="1032" width="5.625" style="10" customWidth="1"/>
    <col min="1033" max="1033" width="5.75" style="10" customWidth="1"/>
    <col min="1034" max="1034" width="2" style="10" customWidth="1"/>
    <col min="1035" max="1035" width="2.25" style="10" customWidth="1"/>
    <col min="1036" max="1036" width="14.625" style="10" customWidth="1"/>
    <col min="1037" max="1037" width="2.875" style="10" customWidth="1"/>
    <col min="1038" max="1038" width="1.75" style="10" customWidth="1"/>
    <col min="1039" max="1039" width="5.125" style="10" customWidth="1"/>
    <col min="1040" max="1040" width="10.125" style="10" bestFit="1" customWidth="1"/>
    <col min="1041" max="1041" width="13" style="10" bestFit="1" customWidth="1"/>
    <col min="1042" max="1280" width="8.625" style="10"/>
    <col min="1281" max="1282" width="5.75" style="10" customWidth="1"/>
    <col min="1283" max="1283" width="18.375" style="10" customWidth="1"/>
    <col min="1284" max="1284" width="17.25" style="10" customWidth="1"/>
    <col min="1285" max="1285" width="25.125" style="10" customWidth="1"/>
    <col min="1286" max="1286" width="17.75" style="10" customWidth="1"/>
    <col min="1287" max="1287" width="2.75" style="10" customWidth="1"/>
    <col min="1288" max="1288" width="5.625" style="10" customWidth="1"/>
    <col min="1289" max="1289" width="5.75" style="10" customWidth="1"/>
    <col min="1290" max="1290" width="2" style="10" customWidth="1"/>
    <col min="1291" max="1291" width="2.25" style="10" customWidth="1"/>
    <col min="1292" max="1292" width="14.625" style="10" customWidth="1"/>
    <col min="1293" max="1293" width="2.875" style="10" customWidth="1"/>
    <col min="1294" max="1294" width="1.75" style="10" customWidth="1"/>
    <col min="1295" max="1295" width="5.125" style="10" customWidth="1"/>
    <col min="1296" max="1296" width="10.125" style="10" bestFit="1" customWidth="1"/>
    <col min="1297" max="1297" width="13" style="10" bestFit="1" customWidth="1"/>
    <col min="1298" max="1536" width="8.625" style="10"/>
    <col min="1537" max="1538" width="5.75" style="10" customWidth="1"/>
    <col min="1539" max="1539" width="18.375" style="10" customWidth="1"/>
    <col min="1540" max="1540" width="17.25" style="10" customWidth="1"/>
    <col min="1541" max="1541" width="25.125" style="10" customWidth="1"/>
    <col min="1542" max="1542" width="17.75" style="10" customWidth="1"/>
    <col min="1543" max="1543" width="2.75" style="10" customWidth="1"/>
    <col min="1544" max="1544" width="5.625" style="10" customWidth="1"/>
    <col min="1545" max="1545" width="5.75" style="10" customWidth="1"/>
    <col min="1546" max="1546" width="2" style="10" customWidth="1"/>
    <col min="1547" max="1547" width="2.25" style="10" customWidth="1"/>
    <col min="1548" max="1548" width="14.625" style="10" customWidth="1"/>
    <col min="1549" max="1549" width="2.875" style="10" customWidth="1"/>
    <col min="1550" max="1550" width="1.75" style="10" customWidth="1"/>
    <col min="1551" max="1551" width="5.125" style="10" customWidth="1"/>
    <col min="1552" max="1552" width="10.125" style="10" bestFit="1" customWidth="1"/>
    <col min="1553" max="1553" width="13" style="10" bestFit="1" customWidth="1"/>
    <col min="1554" max="1792" width="8.625" style="10"/>
    <col min="1793" max="1794" width="5.75" style="10" customWidth="1"/>
    <col min="1795" max="1795" width="18.375" style="10" customWidth="1"/>
    <col min="1796" max="1796" width="17.25" style="10" customWidth="1"/>
    <col min="1797" max="1797" width="25.125" style="10" customWidth="1"/>
    <col min="1798" max="1798" width="17.75" style="10" customWidth="1"/>
    <col min="1799" max="1799" width="2.75" style="10" customWidth="1"/>
    <col min="1800" max="1800" width="5.625" style="10" customWidth="1"/>
    <col min="1801" max="1801" width="5.75" style="10" customWidth="1"/>
    <col min="1802" max="1802" width="2" style="10" customWidth="1"/>
    <col min="1803" max="1803" width="2.25" style="10" customWidth="1"/>
    <col min="1804" max="1804" width="14.625" style="10" customWidth="1"/>
    <col min="1805" max="1805" width="2.875" style="10" customWidth="1"/>
    <col min="1806" max="1806" width="1.75" style="10" customWidth="1"/>
    <col min="1807" max="1807" width="5.125" style="10" customWidth="1"/>
    <col min="1808" max="1808" width="10.125" style="10" bestFit="1" customWidth="1"/>
    <col min="1809" max="1809" width="13" style="10" bestFit="1" customWidth="1"/>
    <col min="1810" max="2048" width="8.625" style="10"/>
    <col min="2049" max="2050" width="5.75" style="10" customWidth="1"/>
    <col min="2051" max="2051" width="18.375" style="10" customWidth="1"/>
    <col min="2052" max="2052" width="17.25" style="10" customWidth="1"/>
    <col min="2053" max="2053" width="25.125" style="10" customWidth="1"/>
    <col min="2054" max="2054" width="17.75" style="10" customWidth="1"/>
    <col min="2055" max="2055" width="2.75" style="10" customWidth="1"/>
    <col min="2056" max="2056" width="5.625" style="10" customWidth="1"/>
    <col min="2057" max="2057" width="5.75" style="10" customWidth="1"/>
    <col min="2058" max="2058" width="2" style="10" customWidth="1"/>
    <col min="2059" max="2059" width="2.25" style="10" customWidth="1"/>
    <col min="2060" max="2060" width="14.625" style="10" customWidth="1"/>
    <col min="2061" max="2061" width="2.875" style="10" customWidth="1"/>
    <col min="2062" max="2062" width="1.75" style="10" customWidth="1"/>
    <col min="2063" max="2063" width="5.125" style="10" customWidth="1"/>
    <col min="2064" max="2064" width="10.125" style="10" bestFit="1" customWidth="1"/>
    <col min="2065" max="2065" width="13" style="10" bestFit="1" customWidth="1"/>
    <col min="2066" max="2304" width="8.625" style="10"/>
    <col min="2305" max="2306" width="5.75" style="10" customWidth="1"/>
    <col min="2307" max="2307" width="18.375" style="10" customWidth="1"/>
    <col min="2308" max="2308" width="17.25" style="10" customWidth="1"/>
    <col min="2309" max="2309" width="25.125" style="10" customWidth="1"/>
    <col min="2310" max="2310" width="17.75" style="10" customWidth="1"/>
    <col min="2311" max="2311" width="2.75" style="10" customWidth="1"/>
    <col min="2312" max="2312" width="5.625" style="10" customWidth="1"/>
    <col min="2313" max="2313" width="5.75" style="10" customWidth="1"/>
    <col min="2314" max="2314" width="2" style="10" customWidth="1"/>
    <col min="2315" max="2315" width="2.25" style="10" customWidth="1"/>
    <col min="2316" max="2316" width="14.625" style="10" customWidth="1"/>
    <col min="2317" max="2317" width="2.875" style="10" customWidth="1"/>
    <col min="2318" max="2318" width="1.75" style="10" customWidth="1"/>
    <col min="2319" max="2319" width="5.125" style="10" customWidth="1"/>
    <col min="2320" max="2320" width="10.125" style="10" bestFit="1" customWidth="1"/>
    <col min="2321" max="2321" width="13" style="10" bestFit="1" customWidth="1"/>
    <col min="2322" max="2560" width="8.625" style="10"/>
    <col min="2561" max="2562" width="5.75" style="10" customWidth="1"/>
    <col min="2563" max="2563" width="18.375" style="10" customWidth="1"/>
    <col min="2564" max="2564" width="17.25" style="10" customWidth="1"/>
    <col min="2565" max="2565" width="25.125" style="10" customWidth="1"/>
    <col min="2566" max="2566" width="17.75" style="10" customWidth="1"/>
    <col min="2567" max="2567" width="2.75" style="10" customWidth="1"/>
    <col min="2568" max="2568" width="5.625" style="10" customWidth="1"/>
    <col min="2569" max="2569" width="5.75" style="10" customWidth="1"/>
    <col min="2570" max="2570" width="2" style="10" customWidth="1"/>
    <col min="2571" max="2571" width="2.25" style="10" customWidth="1"/>
    <col min="2572" max="2572" width="14.625" style="10" customWidth="1"/>
    <col min="2573" max="2573" width="2.875" style="10" customWidth="1"/>
    <col min="2574" max="2574" width="1.75" style="10" customWidth="1"/>
    <col min="2575" max="2575" width="5.125" style="10" customWidth="1"/>
    <col min="2576" max="2576" width="10.125" style="10" bestFit="1" customWidth="1"/>
    <col min="2577" max="2577" width="13" style="10" bestFit="1" customWidth="1"/>
    <col min="2578" max="2816" width="8.625" style="10"/>
    <col min="2817" max="2818" width="5.75" style="10" customWidth="1"/>
    <col min="2819" max="2819" width="18.375" style="10" customWidth="1"/>
    <col min="2820" max="2820" width="17.25" style="10" customWidth="1"/>
    <col min="2821" max="2821" width="25.125" style="10" customWidth="1"/>
    <col min="2822" max="2822" width="17.75" style="10" customWidth="1"/>
    <col min="2823" max="2823" width="2.75" style="10" customWidth="1"/>
    <col min="2824" max="2824" width="5.625" style="10" customWidth="1"/>
    <col min="2825" max="2825" width="5.75" style="10" customWidth="1"/>
    <col min="2826" max="2826" width="2" style="10" customWidth="1"/>
    <col min="2827" max="2827" width="2.25" style="10" customWidth="1"/>
    <col min="2828" max="2828" width="14.625" style="10" customWidth="1"/>
    <col min="2829" max="2829" width="2.875" style="10" customWidth="1"/>
    <col min="2830" max="2830" width="1.75" style="10" customWidth="1"/>
    <col min="2831" max="2831" width="5.125" style="10" customWidth="1"/>
    <col min="2832" max="2832" width="10.125" style="10" bestFit="1" customWidth="1"/>
    <col min="2833" max="2833" width="13" style="10" bestFit="1" customWidth="1"/>
    <col min="2834" max="3072" width="8.625" style="10"/>
    <col min="3073" max="3074" width="5.75" style="10" customWidth="1"/>
    <col min="3075" max="3075" width="18.375" style="10" customWidth="1"/>
    <col min="3076" max="3076" width="17.25" style="10" customWidth="1"/>
    <col min="3077" max="3077" width="25.125" style="10" customWidth="1"/>
    <col min="3078" max="3078" width="17.75" style="10" customWidth="1"/>
    <col min="3079" max="3079" width="2.75" style="10" customWidth="1"/>
    <col min="3080" max="3080" width="5.625" style="10" customWidth="1"/>
    <col min="3081" max="3081" width="5.75" style="10" customWidth="1"/>
    <col min="3082" max="3082" width="2" style="10" customWidth="1"/>
    <col min="3083" max="3083" width="2.25" style="10" customWidth="1"/>
    <col min="3084" max="3084" width="14.625" style="10" customWidth="1"/>
    <col min="3085" max="3085" width="2.875" style="10" customWidth="1"/>
    <col min="3086" max="3086" width="1.75" style="10" customWidth="1"/>
    <col min="3087" max="3087" width="5.125" style="10" customWidth="1"/>
    <col min="3088" max="3088" width="10.125" style="10" bestFit="1" customWidth="1"/>
    <col min="3089" max="3089" width="13" style="10" bestFit="1" customWidth="1"/>
    <col min="3090" max="3328" width="8.625" style="10"/>
    <col min="3329" max="3330" width="5.75" style="10" customWidth="1"/>
    <col min="3331" max="3331" width="18.375" style="10" customWidth="1"/>
    <col min="3332" max="3332" width="17.25" style="10" customWidth="1"/>
    <col min="3333" max="3333" width="25.125" style="10" customWidth="1"/>
    <col min="3334" max="3334" width="17.75" style="10" customWidth="1"/>
    <col min="3335" max="3335" width="2.75" style="10" customWidth="1"/>
    <col min="3336" max="3336" width="5.625" style="10" customWidth="1"/>
    <col min="3337" max="3337" width="5.75" style="10" customWidth="1"/>
    <col min="3338" max="3338" width="2" style="10" customWidth="1"/>
    <col min="3339" max="3339" width="2.25" style="10" customWidth="1"/>
    <col min="3340" max="3340" width="14.625" style="10" customWidth="1"/>
    <col min="3341" max="3341" width="2.875" style="10" customWidth="1"/>
    <col min="3342" max="3342" width="1.75" style="10" customWidth="1"/>
    <col min="3343" max="3343" width="5.125" style="10" customWidth="1"/>
    <col min="3344" max="3344" width="10.125" style="10" bestFit="1" customWidth="1"/>
    <col min="3345" max="3345" width="13" style="10" bestFit="1" customWidth="1"/>
    <col min="3346" max="3584" width="8.625" style="10"/>
    <col min="3585" max="3586" width="5.75" style="10" customWidth="1"/>
    <col min="3587" max="3587" width="18.375" style="10" customWidth="1"/>
    <col min="3588" max="3588" width="17.25" style="10" customWidth="1"/>
    <col min="3589" max="3589" width="25.125" style="10" customWidth="1"/>
    <col min="3590" max="3590" width="17.75" style="10" customWidth="1"/>
    <col min="3591" max="3591" width="2.75" style="10" customWidth="1"/>
    <col min="3592" max="3592" width="5.625" style="10" customWidth="1"/>
    <col min="3593" max="3593" width="5.75" style="10" customWidth="1"/>
    <col min="3594" max="3594" width="2" style="10" customWidth="1"/>
    <col min="3595" max="3595" width="2.25" style="10" customWidth="1"/>
    <col min="3596" max="3596" width="14.625" style="10" customWidth="1"/>
    <col min="3597" max="3597" width="2.875" style="10" customWidth="1"/>
    <col min="3598" max="3598" width="1.75" style="10" customWidth="1"/>
    <col min="3599" max="3599" width="5.125" style="10" customWidth="1"/>
    <col min="3600" max="3600" width="10.125" style="10" bestFit="1" customWidth="1"/>
    <col min="3601" max="3601" width="13" style="10" bestFit="1" customWidth="1"/>
    <col min="3602" max="3840" width="8.625" style="10"/>
    <col min="3841" max="3842" width="5.75" style="10" customWidth="1"/>
    <col min="3843" max="3843" width="18.375" style="10" customWidth="1"/>
    <col min="3844" max="3844" width="17.25" style="10" customWidth="1"/>
    <col min="3845" max="3845" width="25.125" style="10" customWidth="1"/>
    <col min="3846" max="3846" width="17.75" style="10" customWidth="1"/>
    <col min="3847" max="3847" width="2.75" style="10" customWidth="1"/>
    <col min="3848" max="3848" width="5.625" style="10" customWidth="1"/>
    <col min="3849" max="3849" width="5.75" style="10" customWidth="1"/>
    <col min="3850" max="3850" width="2" style="10" customWidth="1"/>
    <col min="3851" max="3851" width="2.25" style="10" customWidth="1"/>
    <col min="3852" max="3852" width="14.625" style="10" customWidth="1"/>
    <col min="3853" max="3853" width="2.875" style="10" customWidth="1"/>
    <col min="3854" max="3854" width="1.75" style="10" customWidth="1"/>
    <col min="3855" max="3855" width="5.125" style="10" customWidth="1"/>
    <col min="3856" max="3856" width="10.125" style="10" bestFit="1" customWidth="1"/>
    <col min="3857" max="3857" width="13" style="10" bestFit="1" customWidth="1"/>
    <col min="3858" max="4096" width="8.625" style="10"/>
    <col min="4097" max="4098" width="5.75" style="10" customWidth="1"/>
    <col min="4099" max="4099" width="18.375" style="10" customWidth="1"/>
    <col min="4100" max="4100" width="17.25" style="10" customWidth="1"/>
    <col min="4101" max="4101" width="25.125" style="10" customWidth="1"/>
    <col min="4102" max="4102" width="17.75" style="10" customWidth="1"/>
    <col min="4103" max="4103" width="2.75" style="10" customWidth="1"/>
    <col min="4104" max="4104" width="5.625" style="10" customWidth="1"/>
    <col min="4105" max="4105" width="5.75" style="10" customWidth="1"/>
    <col min="4106" max="4106" width="2" style="10" customWidth="1"/>
    <col min="4107" max="4107" width="2.25" style="10" customWidth="1"/>
    <col min="4108" max="4108" width="14.625" style="10" customWidth="1"/>
    <col min="4109" max="4109" width="2.875" style="10" customWidth="1"/>
    <col min="4110" max="4110" width="1.75" style="10" customWidth="1"/>
    <col min="4111" max="4111" width="5.125" style="10" customWidth="1"/>
    <col min="4112" max="4112" width="10.125" style="10" bestFit="1" customWidth="1"/>
    <col min="4113" max="4113" width="13" style="10" bestFit="1" customWidth="1"/>
    <col min="4114" max="4352" width="8.625" style="10"/>
    <col min="4353" max="4354" width="5.75" style="10" customWidth="1"/>
    <col min="4355" max="4355" width="18.375" style="10" customWidth="1"/>
    <col min="4356" max="4356" width="17.25" style="10" customWidth="1"/>
    <col min="4357" max="4357" width="25.125" style="10" customWidth="1"/>
    <col min="4358" max="4358" width="17.75" style="10" customWidth="1"/>
    <col min="4359" max="4359" width="2.75" style="10" customWidth="1"/>
    <col min="4360" max="4360" width="5.625" style="10" customWidth="1"/>
    <col min="4361" max="4361" width="5.75" style="10" customWidth="1"/>
    <col min="4362" max="4362" width="2" style="10" customWidth="1"/>
    <col min="4363" max="4363" width="2.25" style="10" customWidth="1"/>
    <col min="4364" max="4364" width="14.625" style="10" customWidth="1"/>
    <col min="4365" max="4365" width="2.875" style="10" customWidth="1"/>
    <col min="4366" max="4366" width="1.75" style="10" customWidth="1"/>
    <col min="4367" max="4367" width="5.125" style="10" customWidth="1"/>
    <col min="4368" max="4368" width="10.125" style="10" bestFit="1" customWidth="1"/>
    <col min="4369" max="4369" width="13" style="10" bestFit="1" customWidth="1"/>
    <col min="4370" max="4608" width="8.625" style="10"/>
    <col min="4609" max="4610" width="5.75" style="10" customWidth="1"/>
    <col min="4611" max="4611" width="18.375" style="10" customWidth="1"/>
    <col min="4612" max="4612" width="17.25" style="10" customWidth="1"/>
    <col min="4613" max="4613" width="25.125" style="10" customWidth="1"/>
    <col min="4614" max="4614" width="17.75" style="10" customWidth="1"/>
    <col min="4615" max="4615" width="2.75" style="10" customWidth="1"/>
    <col min="4616" max="4616" width="5.625" style="10" customWidth="1"/>
    <col min="4617" max="4617" width="5.75" style="10" customWidth="1"/>
    <col min="4618" max="4618" width="2" style="10" customWidth="1"/>
    <col min="4619" max="4619" width="2.25" style="10" customWidth="1"/>
    <col min="4620" max="4620" width="14.625" style="10" customWidth="1"/>
    <col min="4621" max="4621" width="2.875" style="10" customWidth="1"/>
    <col min="4622" max="4622" width="1.75" style="10" customWidth="1"/>
    <col min="4623" max="4623" width="5.125" style="10" customWidth="1"/>
    <col min="4624" max="4624" width="10.125" style="10" bestFit="1" customWidth="1"/>
    <col min="4625" max="4625" width="13" style="10" bestFit="1" customWidth="1"/>
    <col min="4626" max="4864" width="8.625" style="10"/>
    <col min="4865" max="4866" width="5.75" style="10" customWidth="1"/>
    <col min="4867" max="4867" width="18.375" style="10" customWidth="1"/>
    <col min="4868" max="4868" width="17.25" style="10" customWidth="1"/>
    <col min="4869" max="4869" width="25.125" style="10" customWidth="1"/>
    <col min="4870" max="4870" width="17.75" style="10" customWidth="1"/>
    <col min="4871" max="4871" width="2.75" style="10" customWidth="1"/>
    <col min="4872" max="4872" width="5.625" style="10" customWidth="1"/>
    <col min="4873" max="4873" width="5.75" style="10" customWidth="1"/>
    <col min="4874" max="4874" width="2" style="10" customWidth="1"/>
    <col min="4875" max="4875" width="2.25" style="10" customWidth="1"/>
    <col min="4876" max="4876" width="14.625" style="10" customWidth="1"/>
    <col min="4877" max="4877" width="2.875" style="10" customWidth="1"/>
    <col min="4878" max="4878" width="1.75" style="10" customWidth="1"/>
    <col min="4879" max="4879" width="5.125" style="10" customWidth="1"/>
    <col min="4880" max="4880" width="10.125" style="10" bestFit="1" customWidth="1"/>
    <col min="4881" max="4881" width="13" style="10" bestFit="1" customWidth="1"/>
    <col min="4882" max="5120" width="8.625" style="10"/>
    <col min="5121" max="5122" width="5.75" style="10" customWidth="1"/>
    <col min="5123" max="5123" width="18.375" style="10" customWidth="1"/>
    <col min="5124" max="5124" width="17.25" style="10" customWidth="1"/>
    <col min="5125" max="5125" width="25.125" style="10" customWidth="1"/>
    <col min="5126" max="5126" width="17.75" style="10" customWidth="1"/>
    <col min="5127" max="5127" width="2.75" style="10" customWidth="1"/>
    <col min="5128" max="5128" width="5.625" style="10" customWidth="1"/>
    <col min="5129" max="5129" width="5.75" style="10" customWidth="1"/>
    <col min="5130" max="5130" width="2" style="10" customWidth="1"/>
    <col min="5131" max="5131" width="2.25" style="10" customWidth="1"/>
    <col min="5132" max="5132" width="14.625" style="10" customWidth="1"/>
    <col min="5133" max="5133" width="2.875" style="10" customWidth="1"/>
    <col min="5134" max="5134" width="1.75" style="10" customWidth="1"/>
    <col min="5135" max="5135" width="5.125" style="10" customWidth="1"/>
    <col min="5136" max="5136" width="10.125" style="10" bestFit="1" customWidth="1"/>
    <col min="5137" max="5137" width="13" style="10" bestFit="1" customWidth="1"/>
    <col min="5138" max="5376" width="8.625" style="10"/>
    <col min="5377" max="5378" width="5.75" style="10" customWidth="1"/>
    <col min="5379" max="5379" width="18.375" style="10" customWidth="1"/>
    <col min="5380" max="5380" width="17.25" style="10" customWidth="1"/>
    <col min="5381" max="5381" width="25.125" style="10" customWidth="1"/>
    <col min="5382" max="5382" width="17.75" style="10" customWidth="1"/>
    <col min="5383" max="5383" width="2.75" style="10" customWidth="1"/>
    <col min="5384" max="5384" width="5.625" style="10" customWidth="1"/>
    <col min="5385" max="5385" width="5.75" style="10" customWidth="1"/>
    <col min="5386" max="5386" width="2" style="10" customWidth="1"/>
    <col min="5387" max="5387" width="2.25" style="10" customWidth="1"/>
    <col min="5388" max="5388" width="14.625" style="10" customWidth="1"/>
    <col min="5389" max="5389" width="2.875" style="10" customWidth="1"/>
    <col min="5390" max="5390" width="1.75" style="10" customWidth="1"/>
    <col min="5391" max="5391" width="5.125" style="10" customWidth="1"/>
    <col min="5392" max="5392" width="10.125" style="10" bestFit="1" customWidth="1"/>
    <col min="5393" max="5393" width="13" style="10" bestFit="1" customWidth="1"/>
    <col min="5394" max="5632" width="8.625" style="10"/>
    <col min="5633" max="5634" width="5.75" style="10" customWidth="1"/>
    <col min="5635" max="5635" width="18.375" style="10" customWidth="1"/>
    <col min="5636" max="5636" width="17.25" style="10" customWidth="1"/>
    <col min="5637" max="5637" width="25.125" style="10" customWidth="1"/>
    <col min="5638" max="5638" width="17.75" style="10" customWidth="1"/>
    <col min="5639" max="5639" width="2.75" style="10" customWidth="1"/>
    <col min="5640" max="5640" width="5.625" style="10" customWidth="1"/>
    <col min="5641" max="5641" width="5.75" style="10" customWidth="1"/>
    <col min="5642" max="5642" width="2" style="10" customWidth="1"/>
    <col min="5643" max="5643" width="2.25" style="10" customWidth="1"/>
    <col min="5644" max="5644" width="14.625" style="10" customWidth="1"/>
    <col min="5645" max="5645" width="2.875" style="10" customWidth="1"/>
    <col min="5646" max="5646" width="1.75" style="10" customWidth="1"/>
    <col min="5647" max="5647" width="5.125" style="10" customWidth="1"/>
    <col min="5648" max="5648" width="10.125" style="10" bestFit="1" customWidth="1"/>
    <col min="5649" max="5649" width="13" style="10" bestFit="1" customWidth="1"/>
    <col min="5650" max="5888" width="8.625" style="10"/>
    <col min="5889" max="5890" width="5.75" style="10" customWidth="1"/>
    <col min="5891" max="5891" width="18.375" style="10" customWidth="1"/>
    <col min="5892" max="5892" width="17.25" style="10" customWidth="1"/>
    <col min="5893" max="5893" width="25.125" style="10" customWidth="1"/>
    <col min="5894" max="5894" width="17.75" style="10" customWidth="1"/>
    <col min="5895" max="5895" width="2.75" style="10" customWidth="1"/>
    <col min="5896" max="5896" width="5.625" style="10" customWidth="1"/>
    <col min="5897" max="5897" width="5.75" style="10" customWidth="1"/>
    <col min="5898" max="5898" width="2" style="10" customWidth="1"/>
    <col min="5899" max="5899" width="2.25" style="10" customWidth="1"/>
    <col min="5900" max="5900" width="14.625" style="10" customWidth="1"/>
    <col min="5901" max="5901" width="2.875" style="10" customWidth="1"/>
    <col min="5902" max="5902" width="1.75" style="10" customWidth="1"/>
    <col min="5903" max="5903" width="5.125" style="10" customWidth="1"/>
    <col min="5904" max="5904" width="10.125" style="10" bestFit="1" customWidth="1"/>
    <col min="5905" max="5905" width="13" style="10" bestFit="1" customWidth="1"/>
    <col min="5906" max="6144" width="8.625" style="10"/>
    <col min="6145" max="6146" width="5.75" style="10" customWidth="1"/>
    <col min="6147" max="6147" width="18.375" style="10" customWidth="1"/>
    <col min="6148" max="6148" width="17.25" style="10" customWidth="1"/>
    <col min="6149" max="6149" width="25.125" style="10" customWidth="1"/>
    <col min="6150" max="6150" width="17.75" style="10" customWidth="1"/>
    <col min="6151" max="6151" width="2.75" style="10" customWidth="1"/>
    <col min="6152" max="6152" width="5.625" style="10" customWidth="1"/>
    <col min="6153" max="6153" width="5.75" style="10" customWidth="1"/>
    <col min="6154" max="6154" width="2" style="10" customWidth="1"/>
    <col min="6155" max="6155" width="2.25" style="10" customWidth="1"/>
    <col min="6156" max="6156" width="14.625" style="10" customWidth="1"/>
    <col min="6157" max="6157" width="2.875" style="10" customWidth="1"/>
    <col min="6158" max="6158" width="1.75" style="10" customWidth="1"/>
    <col min="6159" max="6159" width="5.125" style="10" customWidth="1"/>
    <col min="6160" max="6160" width="10.125" style="10" bestFit="1" customWidth="1"/>
    <col min="6161" max="6161" width="13" style="10" bestFit="1" customWidth="1"/>
    <col min="6162" max="6400" width="8.625" style="10"/>
    <col min="6401" max="6402" width="5.75" style="10" customWidth="1"/>
    <col min="6403" max="6403" width="18.375" style="10" customWidth="1"/>
    <col min="6404" max="6404" width="17.25" style="10" customWidth="1"/>
    <col min="6405" max="6405" width="25.125" style="10" customWidth="1"/>
    <col min="6406" max="6406" width="17.75" style="10" customWidth="1"/>
    <col min="6407" max="6407" width="2.75" style="10" customWidth="1"/>
    <col min="6408" max="6408" width="5.625" style="10" customWidth="1"/>
    <col min="6409" max="6409" width="5.75" style="10" customWidth="1"/>
    <col min="6410" max="6410" width="2" style="10" customWidth="1"/>
    <col min="6411" max="6411" width="2.25" style="10" customWidth="1"/>
    <col min="6412" max="6412" width="14.625" style="10" customWidth="1"/>
    <col min="6413" max="6413" width="2.875" style="10" customWidth="1"/>
    <col min="6414" max="6414" width="1.75" style="10" customWidth="1"/>
    <col min="6415" max="6415" width="5.125" style="10" customWidth="1"/>
    <col min="6416" max="6416" width="10.125" style="10" bestFit="1" customWidth="1"/>
    <col min="6417" max="6417" width="13" style="10" bestFit="1" customWidth="1"/>
    <col min="6418" max="6656" width="8.625" style="10"/>
    <col min="6657" max="6658" width="5.75" style="10" customWidth="1"/>
    <col min="6659" max="6659" width="18.375" style="10" customWidth="1"/>
    <col min="6660" max="6660" width="17.25" style="10" customWidth="1"/>
    <col min="6661" max="6661" width="25.125" style="10" customWidth="1"/>
    <col min="6662" max="6662" width="17.75" style="10" customWidth="1"/>
    <col min="6663" max="6663" width="2.75" style="10" customWidth="1"/>
    <col min="6664" max="6664" width="5.625" style="10" customWidth="1"/>
    <col min="6665" max="6665" width="5.75" style="10" customWidth="1"/>
    <col min="6666" max="6666" width="2" style="10" customWidth="1"/>
    <col min="6667" max="6667" width="2.25" style="10" customWidth="1"/>
    <col min="6668" max="6668" width="14.625" style="10" customWidth="1"/>
    <col min="6669" max="6669" width="2.875" style="10" customWidth="1"/>
    <col min="6670" max="6670" width="1.75" style="10" customWidth="1"/>
    <col min="6671" max="6671" width="5.125" style="10" customWidth="1"/>
    <col min="6672" max="6672" width="10.125" style="10" bestFit="1" customWidth="1"/>
    <col min="6673" max="6673" width="13" style="10" bestFit="1" customWidth="1"/>
    <col min="6674" max="6912" width="8.625" style="10"/>
    <col min="6913" max="6914" width="5.75" style="10" customWidth="1"/>
    <col min="6915" max="6915" width="18.375" style="10" customWidth="1"/>
    <col min="6916" max="6916" width="17.25" style="10" customWidth="1"/>
    <col min="6917" max="6917" width="25.125" style="10" customWidth="1"/>
    <col min="6918" max="6918" width="17.75" style="10" customWidth="1"/>
    <col min="6919" max="6919" width="2.75" style="10" customWidth="1"/>
    <col min="6920" max="6920" width="5.625" style="10" customWidth="1"/>
    <col min="6921" max="6921" width="5.75" style="10" customWidth="1"/>
    <col min="6922" max="6922" width="2" style="10" customWidth="1"/>
    <col min="6923" max="6923" width="2.25" style="10" customWidth="1"/>
    <col min="6924" max="6924" width="14.625" style="10" customWidth="1"/>
    <col min="6925" max="6925" width="2.875" style="10" customWidth="1"/>
    <col min="6926" max="6926" width="1.75" style="10" customWidth="1"/>
    <col min="6927" max="6927" width="5.125" style="10" customWidth="1"/>
    <col min="6928" max="6928" width="10.125" style="10" bestFit="1" customWidth="1"/>
    <col min="6929" max="6929" width="13" style="10" bestFit="1" customWidth="1"/>
    <col min="6930" max="7168" width="8.625" style="10"/>
    <col min="7169" max="7170" width="5.75" style="10" customWidth="1"/>
    <col min="7171" max="7171" width="18.375" style="10" customWidth="1"/>
    <col min="7172" max="7172" width="17.25" style="10" customWidth="1"/>
    <col min="7173" max="7173" width="25.125" style="10" customWidth="1"/>
    <col min="7174" max="7174" width="17.75" style="10" customWidth="1"/>
    <col min="7175" max="7175" width="2.75" style="10" customWidth="1"/>
    <col min="7176" max="7176" width="5.625" style="10" customWidth="1"/>
    <col min="7177" max="7177" width="5.75" style="10" customWidth="1"/>
    <col min="7178" max="7178" width="2" style="10" customWidth="1"/>
    <col min="7179" max="7179" width="2.25" style="10" customWidth="1"/>
    <col min="7180" max="7180" width="14.625" style="10" customWidth="1"/>
    <col min="7181" max="7181" width="2.875" style="10" customWidth="1"/>
    <col min="7182" max="7182" width="1.75" style="10" customWidth="1"/>
    <col min="7183" max="7183" width="5.125" style="10" customWidth="1"/>
    <col min="7184" max="7184" width="10.125" style="10" bestFit="1" customWidth="1"/>
    <col min="7185" max="7185" width="13" style="10" bestFit="1" customWidth="1"/>
    <col min="7186" max="7424" width="8.625" style="10"/>
    <col min="7425" max="7426" width="5.75" style="10" customWidth="1"/>
    <col min="7427" max="7427" width="18.375" style="10" customWidth="1"/>
    <col min="7428" max="7428" width="17.25" style="10" customWidth="1"/>
    <col min="7429" max="7429" width="25.125" style="10" customWidth="1"/>
    <col min="7430" max="7430" width="17.75" style="10" customWidth="1"/>
    <col min="7431" max="7431" width="2.75" style="10" customWidth="1"/>
    <col min="7432" max="7432" width="5.625" style="10" customWidth="1"/>
    <col min="7433" max="7433" width="5.75" style="10" customWidth="1"/>
    <col min="7434" max="7434" width="2" style="10" customWidth="1"/>
    <col min="7435" max="7435" width="2.25" style="10" customWidth="1"/>
    <col min="7436" max="7436" width="14.625" style="10" customWidth="1"/>
    <col min="7437" max="7437" width="2.875" style="10" customWidth="1"/>
    <col min="7438" max="7438" width="1.75" style="10" customWidth="1"/>
    <col min="7439" max="7439" width="5.125" style="10" customWidth="1"/>
    <col min="7440" max="7440" width="10.125" style="10" bestFit="1" customWidth="1"/>
    <col min="7441" max="7441" width="13" style="10" bestFit="1" customWidth="1"/>
    <col min="7442" max="7680" width="8.625" style="10"/>
    <col min="7681" max="7682" width="5.75" style="10" customWidth="1"/>
    <col min="7683" max="7683" width="18.375" style="10" customWidth="1"/>
    <col min="7684" max="7684" width="17.25" style="10" customWidth="1"/>
    <col min="7685" max="7685" width="25.125" style="10" customWidth="1"/>
    <col min="7686" max="7686" width="17.75" style="10" customWidth="1"/>
    <col min="7687" max="7687" width="2.75" style="10" customWidth="1"/>
    <col min="7688" max="7688" width="5.625" style="10" customWidth="1"/>
    <col min="7689" max="7689" width="5.75" style="10" customWidth="1"/>
    <col min="7690" max="7690" width="2" style="10" customWidth="1"/>
    <col min="7691" max="7691" width="2.25" style="10" customWidth="1"/>
    <col min="7692" max="7692" width="14.625" style="10" customWidth="1"/>
    <col min="7693" max="7693" width="2.875" style="10" customWidth="1"/>
    <col min="7694" max="7694" width="1.75" style="10" customWidth="1"/>
    <col min="7695" max="7695" width="5.125" style="10" customWidth="1"/>
    <col min="7696" max="7696" width="10.125" style="10" bestFit="1" customWidth="1"/>
    <col min="7697" max="7697" width="13" style="10" bestFit="1" customWidth="1"/>
    <col min="7698" max="7936" width="8.625" style="10"/>
    <col min="7937" max="7938" width="5.75" style="10" customWidth="1"/>
    <col min="7939" max="7939" width="18.375" style="10" customWidth="1"/>
    <col min="7940" max="7940" width="17.25" style="10" customWidth="1"/>
    <col min="7941" max="7941" width="25.125" style="10" customWidth="1"/>
    <col min="7942" max="7942" width="17.75" style="10" customWidth="1"/>
    <col min="7943" max="7943" width="2.75" style="10" customWidth="1"/>
    <col min="7944" max="7944" width="5.625" style="10" customWidth="1"/>
    <col min="7945" max="7945" width="5.75" style="10" customWidth="1"/>
    <col min="7946" max="7946" width="2" style="10" customWidth="1"/>
    <col min="7947" max="7947" width="2.25" style="10" customWidth="1"/>
    <col min="7948" max="7948" width="14.625" style="10" customWidth="1"/>
    <col min="7949" max="7949" width="2.875" style="10" customWidth="1"/>
    <col min="7950" max="7950" width="1.75" style="10" customWidth="1"/>
    <col min="7951" max="7951" width="5.125" style="10" customWidth="1"/>
    <col min="7952" max="7952" width="10.125" style="10" bestFit="1" customWidth="1"/>
    <col min="7953" max="7953" width="13" style="10" bestFit="1" customWidth="1"/>
    <col min="7954" max="8192" width="8.625" style="10"/>
    <col min="8193" max="8194" width="5.75" style="10" customWidth="1"/>
    <col min="8195" max="8195" width="18.375" style="10" customWidth="1"/>
    <col min="8196" max="8196" width="17.25" style="10" customWidth="1"/>
    <col min="8197" max="8197" width="25.125" style="10" customWidth="1"/>
    <col min="8198" max="8198" width="17.75" style="10" customWidth="1"/>
    <col min="8199" max="8199" width="2.75" style="10" customWidth="1"/>
    <col min="8200" max="8200" width="5.625" style="10" customWidth="1"/>
    <col min="8201" max="8201" width="5.75" style="10" customWidth="1"/>
    <col min="8202" max="8202" width="2" style="10" customWidth="1"/>
    <col min="8203" max="8203" width="2.25" style="10" customWidth="1"/>
    <col min="8204" max="8204" width="14.625" style="10" customWidth="1"/>
    <col min="8205" max="8205" width="2.875" style="10" customWidth="1"/>
    <col min="8206" max="8206" width="1.75" style="10" customWidth="1"/>
    <col min="8207" max="8207" width="5.125" style="10" customWidth="1"/>
    <col min="8208" max="8208" width="10.125" style="10" bestFit="1" customWidth="1"/>
    <col min="8209" max="8209" width="13" style="10" bestFit="1" customWidth="1"/>
    <col min="8210" max="8448" width="8.625" style="10"/>
    <col min="8449" max="8450" width="5.75" style="10" customWidth="1"/>
    <col min="8451" max="8451" width="18.375" style="10" customWidth="1"/>
    <col min="8452" max="8452" width="17.25" style="10" customWidth="1"/>
    <col min="8453" max="8453" width="25.125" style="10" customWidth="1"/>
    <col min="8454" max="8454" width="17.75" style="10" customWidth="1"/>
    <col min="8455" max="8455" width="2.75" style="10" customWidth="1"/>
    <col min="8456" max="8456" width="5.625" style="10" customWidth="1"/>
    <col min="8457" max="8457" width="5.75" style="10" customWidth="1"/>
    <col min="8458" max="8458" width="2" style="10" customWidth="1"/>
    <col min="8459" max="8459" width="2.25" style="10" customWidth="1"/>
    <col min="8460" max="8460" width="14.625" style="10" customWidth="1"/>
    <col min="8461" max="8461" width="2.875" style="10" customWidth="1"/>
    <col min="8462" max="8462" width="1.75" style="10" customWidth="1"/>
    <col min="8463" max="8463" width="5.125" style="10" customWidth="1"/>
    <col min="8464" max="8464" width="10.125" style="10" bestFit="1" customWidth="1"/>
    <col min="8465" max="8465" width="13" style="10" bestFit="1" customWidth="1"/>
    <col min="8466" max="8704" width="8.625" style="10"/>
    <col min="8705" max="8706" width="5.75" style="10" customWidth="1"/>
    <col min="8707" max="8707" width="18.375" style="10" customWidth="1"/>
    <col min="8708" max="8708" width="17.25" style="10" customWidth="1"/>
    <col min="8709" max="8709" width="25.125" style="10" customWidth="1"/>
    <col min="8710" max="8710" width="17.75" style="10" customWidth="1"/>
    <col min="8711" max="8711" width="2.75" style="10" customWidth="1"/>
    <col min="8712" max="8712" width="5.625" style="10" customWidth="1"/>
    <col min="8713" max="8713" width="5.75" style="10" customWidth="1"/>
    <col min="8714" max="8714" width="2" style="10" customWidth="1"/>
    <col min="8715" max="8715" width="2.25" style="10" customWidth="1"/>
    <col min="8716" max="8716" width="14.625" style="10" customWidth="1"/>
    <col min="8717" max="8717" width="2.875" style="10" customWidth="1"/>
    <col min="8718" max="8718" width="1.75" style="10" customWidth="1"/>
    <col min="8719" max="8719" width="5.125" style="10" customWidth="1"/>
    <col min="8720" max="8720" width="10.125" style="10" bestFit="1" customWidth="1"/>
    <col min="8721" max="8721" width="13" style="10" bestFit="1" customWidth="1"/>
    <col min="8722" max="8960" width="8.625" style="10"/>
    <col min="8961" max="8962" width="5.75" style="10" customWidth="1"/>
    <col min="8963" max="8963" width="18.375" style="10" customWidth="1"/>
    <col min="8964" max="8964" width="17.25" style="10" customWidth="1"/>
    <col min="8965" max="8965" width="25.125" style="10" customWidth="1"/>
    <col min="8966" max="8966" width="17.75" style="10" customWidth="1"/>
    <col min="8967" max="8967" width="2.75" style="10" customWidth="1"/>
    <col min="8968" max="8968" width="5.625" style="10" customWidth="1"/>
    <col min="8969" max="8969" width="5.75" style="10" customWidth="1"/>
    <col min="8970" max="8970" width="2" style="10" customWidth="1"/>
    <col min="8971" max="8971" width="2.25" style="10" customWidth="1"/>
    <col min="8972" max="8972" width="14.625" style="10" customWidth="1"/>
    <col min="8973" max="8973" width="2.875" style="10" customWidth="1"/>
    <col min="8974" max="8974" width="1.75" style="10" customWidth="1"/>
    <col min="8975" max="8975" width="5.125" style="10" customWidth="1"/>
    <col min="8976" max="8976" width="10.125" style="10" bestFit="1" customWidth="1"/>
    <col min="8977" max="8977" width="13" style="10" bestFit="1" customWidth="1"/>
    <col min="8978" max="9216" width="8.625" style="10"/>
    <col min="9217" max="9218" width="5.75" style="10" customWidth="1"/>
    <col min="9219" max="9219" width="18.375" style="10" customWidth="1"/>
    <col min="9220" max="9220" width="17.25" style="10" customWidth="1"/>
    <col min="9221" max="9221" width="25.125" style="10" customWidth="1"/>
    <col min="9222" max="9222" width="17.75" style="10" customWidth="1"/>
    <col min="9223" max="9223" width="2.75" style="10" customWidth="1"/>
    <col min="9224" max="9224" width="5.625" style="10" customWidth="1"/>
    <col min="9225" max="9225" width="5.75" style="10" customWidth="1"/>
    <col min="9226" max="9226" width="2" style="10" customWidth="1"/>
    <col min="9227" max="9227" width="2.25" style="10" customWidth="1"/>
    <col min="9228" max="9228" width="14.625" style="10" customWidth="1"/>
    <col min="9229" max="9229" width="2.875" style="10" customWidth="1"/>
    <col min="9230" max="9230" width="1.75" style="10" customWidth="1"/>
    <col min="9231" max="9231" width="5.125" style="10" customWidth="1"/>
    <col min="9232" max="9232" width="10.125" style="10" bestFit="1" customWidth="1"/>
    <col min="9233" max="9233" width="13" style="10" bestFit="1" customWidth="1"/>
    <col min="9234" max="9472" width="8.625" style="10"/>
    <col min="9473" max="9474" width="5.75" style="10" customWidth="1"/>
    <col min="9475" max="9475" width="18.375" style="10" customWidth="1"/>
    <col min="9476" max="9476" width="17.25" style="10" customWidth="1"/>
    <col min="9477" max="9477" width="25.125" style="10" customWidth="1"/>
    <col min="9478" max="9478" width="17.75" style="10" customWidth="1"/>
    <col min="9479" max="9479" width="2.75" style="10" customWidth="1"/>
    <col min="9480" max="9480" width="5.625" style="10" customWidth="1"/>
    <col min="9481" max="9481" width="5.75" style="10" customWidth="1"/>
    <col min="9482" max="9482" width="2" style="10" customWidth="1"/>
    <col min="9483" max="9483" width="2.25" style="10" customWidth="1"/>
    <col min="9484" max="9484" width="14.625" style="10" customWidth="1"/>
    <col min="9485" max="9485" width="2.875" style="10" customWidth="1"/>
    <col min="9486" max="9486" width="1.75" style="10" customWidth="1"/>
    <col min="9487" max="9487" width="5.125" style="10" customWidth="1"/>
    <col min="9488" max="9488" width="10.125" style="10" bestFit="1" customWidth="1"/>
    <col min="9489" max="9489" width="13" style="10" bestFit="1" customWidth="1"/>
    <col min="9490" max="9728" width="8.625" style="10"/>
    <col min="9729" max="9730" width="5.75" style="10" customWidth="1"/>
    <col min="9731" max="9731" width="18.375" style="10" customWidth="1"/>
    <col min="9732" max="9732" width="17.25" style="10" customWidth="1"/>
    <col min="9733" max="9733" width="25.125" style="10" customWidth="1"/>
    <col min="9734" max="9734" width="17.75" style="10" customWidth="1"/>
    <col min="9735" max="9735" width="2.75" style="10" customWidth="1"/>
    <col min="9736" max="9736" width="5.625" style="10" customWidth="1"/>
    <col min="9737" max="9737" width="5.75" style="10" customWidth="1"/>
    <col min="9738" max="9738" width="2" style="10" customWidth="1"/>
    <col min="9739" max="9739" width="2.25" style="10" customWidth="1"/>
    <col min="9740" max="9740" width="14.625" style="10" customWidth="1"/>
    <col min="9741" max="9741" width="2.875" style="10" customWidth="1"/>
    <col min="9742" max="9742" width="1.75" style="10" customWidth="1"/>
    <col min="9743" max="9743" width="5.125" style="10" customWidth="1"/>
    <col min="9744" max="9744" width="10.125" style="10" bestFit="1" customWidth="1"/>
    <col min="9745" max="9745" width="13" style="10" bestFit="1" customWidth="1"/>
    <col min="9746" max="9984" width="8.625" style="10"/>
    <col min="9985" max="9986" width="5.75" style="10" customWidth="1"/>
    <col min="9987" max="9987" width="18.375" style="10" customWidth="1"/>
    <col min="9988" max="9988" width="17.25" style="10" customWidth="1"/>
    <col min="9989" max="9989" width="25.125" style="10" customWidth="1"/>
    <col min="9990" max="9990" width="17.75" style="10" customWidth="1"/>
    <col min="9991" max="9991" width="2.75" style="10" customWidth="1"/>
    <col min="9992" max="9992" width="5.625" style="10" customWidth="1"/>
    <col min="9993" max="9993" width="5.75" style="10" customWidth="1"/>
    <col min="9994" max="9994" width="2" style="10" customWidth="1"/>
    <col min="9995" max="9995" width="2.25" style="10" customWidth="1"/>
    <col min="9996" max="9996" width="14.625" style="10" customWidth="1"/>
    <col min="9997" max="9997" width="2.875" style="10" customWidth="1"/>
    <col min="9998" max="9998" width="1.75" style="10" customWidth="1"/>
    <col min="9999" max="9999" width="5.125" style="10" customWidth="1"/>
    <col min="10000" max="10000" width="10.125" style="10" bestFit="1" customWidth="1"/>
    <col min="10001" max="10001" width="13" style="10" bestFit="1" customWidth="1"/>
    <col min="10002" max="10240" width="8.625" style="10"/>
    <col min="10241" max="10242" width="5.75" style="10" customWidth="1"/>
    <col min="10243" max="10243" width="18.375" style="10" customWidth="1"/>
    <col min="10244" max="10244" width="17.25" style="10" customWidth="1"/>
    <col min="10245" max="10245" width="25.125" style="10" customWidth="1"/>
    <col min="10246" max="10246" width="17.75" style="10" customWidth="1"/>
    <col min="10247" max="10247" width="2.75" style="10" customWidth="1"/>
    <col min="10248" max="10248" width="5.625" style="10" customWidth="1"/>
    <col min="10249" max="10249" width="5.75" style="10" customWidth="1"/>
    <col min="10250" max="10250" width="2" style="10" customWidth="1"/>
    <col min="10251" max="10251" width="2.25" style="10" customWidth="1"/>
    <col min="10252" max="10252" width="14.625" style="10" customWidth="1"/>
    <col min="10253" max="10253" width="2.875" style="10" customWidth="1"/>
    <col min="10254" max="10254" width="1.75" style="10" customWidth="1"/>
    <col min="10255" max="10255" width="5.125" style="10" customWidth="1"/>
    <col min="10256" max="10256" width="10.125" style="10" bestFit="1" customWidth="1"/>
    <col min="10257" max="10257" width="13" style="10" bestFit="1" customWidth="1"/>
    <col min="10258" max="10496" width="8.625" style="10"/>
    <col min="10497" max="10498" width="5.75" style="10" customWidth="1"/>
    <col min="10499" max="10499" width="18.375" style="10" customWidth="1"/>
    <col min="10500" max="10500" width="17.25" style="10" customWidth="1"/>
    <col min="10501" max="10501" width="25.125" style="10" customWidth="1"/>
    <col min="10502" max="10502" width="17.75" style="10" customWidth="1"/>
    <col min="10503" max="10503" width="2.75" style="10" customWidth="1"/>
    <col min="10504" max="10504" width="5.625" style="10" customWidth="1"/>
    <col min="10505" max="10505" width="5.75" style="10" customWidth="1"/>
    <col min="10506" max="10506" width="2" style="10" customWidth="1"/>
    <col min="10507" max="10507" width="2.25" style="10" customWidth="1"/>
    <col min="10508" max="10508" width="14.625" style="10" customWidth="1"/>
    <col min="10509" max="10509" width="2.875" style="10" customWidth="1"/>
    <col min="10510" max="10510" width="1.75" style="10" customWidth="1"/>
    <col min="10511" max="10511" width="5.125" style="10" customWidth="1"/>
    <col min="10512" max="10512" width="10.125" style="10" bestFit="1" customWidth="1"/>
    <col min="10513" max="10513" width="13" style="10" bestFit="1" customWidth="1"/>
    <col min="10514" max="10752" width="8.625" style="10"/>
    <col min="10753" max="10754" width="5.75" style="10" customWidth="1"/>
    <col min="10755" max="10755" width="18.375" style="10" customWidth="1"/>
    <col min="10756" max="10756" width="17.25" style="10" customWidth="1"/>
    <col min="10757" max="10757" width="25.125" style="10" customWidth="1"/>
    <col min="10758" max="10758" width="17.75" style="10" customWidth="1"/>
    <col min="10759" max="10759" width="2.75" style="10" customWidth="1"/>
    <col min="10760" max="10760" width="5.625" style="10" customWidth="1"/>
    <col min="10761" max="10761" width="5.75" style="10" customWidth="1"/>
    <col min="10762" max="10762" width="2" style="10" customWidth="1"/>
    <col min="10763" max="10763" width="2.25" style="10" customWidth="1"/>
    <col min="10764" max="10764" width="14.625" style="10" customWidth="1"/>
    <col min="10765" max="10765" width="2.875" style="10" customWidth="1"/>
    <col min="10766" max="10766" width="1.75" style="10" customWidth="1"/>
    <col min="10767" max="10767" width="5.125" style="10" customWidth="1"/>
    <col min="10768" max="10768" width="10.125" style="10" bestFit="1" customWidth="1"/>
    <col min="10769" max="10769" width="13" style="10" bestFit="1" customWidth="1"/>
    <col min="10770" max="11008" width="8.625" style="10"/>
    <col min="11009" max="11010" width="5.75" style="10" customWidth="1"/>
    <col min="11011" max="11011" width="18.375" style="10" customWidth="1"/>
    <col min="11012" max="11012" width="17.25" style="10" customWidth="1"/>
    <col min="11013" max="11013" width="25.125" style="10" customWidth="1"/>
    <col min="11014" max="11014" width="17.75" style="10" customWidth="1"/>
    <col min="11015" max="11015" width="2.75" style="10" customWidth="1"/>
    <col min="11016" max="11016" width="5.625" style="10" customWidth="1"/>
    <col min="11017" max="11017" width="5.75" style="10" customWidth="1"/>
    <col min="11018" max="11018" width="2" style="10" customWidth="1"/>
    <col min="11019" max="11019" width="2.25" style="10" customWidth="1"/>
    <col min="11020" max="11020" width="14.625" style="10" customWidth="1"/>
    <col min="11021" max="11021" width="2.875" style="10" customWidth="1"/>
    <col min="11022" max="11022" width="1.75" style="10" customWidth="1"/>
    <col min="11023" max="11023" width="5.125" style="10" customWidth="1"/>
    <col min="11024" max="11024" width="10.125" style="10" bestFit="1" customWidth="1"/>
    <col min="11025" max="11025" width="13" style="10" bestFit="1" customWidth="1"/>
    <col min="11026" max="11264" width="8.625" style="10"/>
    <col min="11265" max="11266" width="5.75" style="10" customWidth="1"/>
    <col min="11267" max="11267" width="18.375" style="10" customWidth="1"/>
    <col min="11268" max="11268" width="17.25" style="10" customWidth="1"/>
    <col min="11269" max="11269" width="25.125" style="10" customWidth="1"/>
    <col min="11270" max="11270" width="17.75" style="10" customWidth="1"/>
    <col min="11271" max="11271" width="2.75" style="10" customWidth="1"/>
    <col min="11272" max="11272" width="5.625" style="10" customWidth="1"/>
    <col min="11273" max="11273" width="5.75" style="10" customWidth="1"/>
    <col min="11274" max="11274" width="2" style="10" customWidth="1"/>
    <col min="11275" max="11275" width="2.25" style="10" customWidth="1"/>
    <col min="11276" max="11276" width="14.625" style="10" customWidth="1"/>
    <col min="11277" max="11277" width="2.875" style="10" customWidth="1"/>
    <col min="11278" max="11278" width="1.75" style="10" customWidth="1"/>
    <col min="11279" max="11279" width="5.125" style="10" customWidth="1"/>
    <col min="11280" max="11280" width="10.125" style="10" bestFit="1" customWidth="1"/>
    <col min="11281" max="11281" width="13" style="10" bestFit="1" customWidth="1"/>
    <col min="11282" max="11520" width="8.625" style="10"/>
    <col min="11521" max="11522" width="5.75" style="10" customWidth="1"/>
    <col min="11523" max="11523" width="18.375" style="10" customWidth="1"/>
    <col min="11524" max="11524" width="17.25" style="10" customWidth="1"/>
    <col min="11525" max="11525" width="25.125" style="10" customWidth="1"/>
    <col min="11526" max="11526" width="17.75" style="10" customWidth="1"/>
    <col min="11527" max="11527" width="2.75" style="10" customWidth="1"/>
    <col min="11528" max="11528" width="5.625" style="10" customWidth="1"/>
    <col min="11529" max="11529" width="5.75" style="10" customWidth="1"/>
    <col min="11530" max="11530" width="2" style="10" customWidth="1"/>
    <col min="11531" max="11531" width="2.25" style="10" customWidth="1"/>
    <col min="11532" max="11532" width="14.625" style="10" customWidth="1"/>
    <col min="11533" max="11533" width="2.875" style="10" customWidth="1"/>
    <col min="11534" max="11534" width="1.75" style="10" customWidth="1"/>
    <col min="11535" max="11535" width="5.125" style="10" customWidth="1"/>
    <col min="11536" max="11536" width="10.125" style="10" bestFit="1" customWidth="1"/>
    <col min="11537" max="11537" width="13" style="10" bestFit="1" customWidth="1"/>
    <col min="11538" max="11776" width="8.625" style="10"/>
    <col min="11777" max="11778" width="5.75" style="10" customWidth="1"/>
    <col min="11779" max="11779" width="18.375" style="10" customWidth="1"/>
    <col min="11780" max="11780" width="17.25" style="10" customWidth="1"/>
    <col min="11781" max="11781" width="25.125" style="10" customWidth="1"/>
    <col min="11782" max="11782" width="17.75" style="10" customWidth="1"/>
    <col min="11783" max="11783" width="2.75" style="10" customWidth="1"/>
    <col min="11784" max="11784" width="5.625" style="10" customWidth="1"/>
    <col min="11785" max="11785" width="5.75" style="10" customWidth="1"/>
    <col min="11786" max="11786" width="2" style="10" customWidth="1"/>
    <col min="11787" max="11787" width="2.25" style="10" customWidth="1"/>
    <col min="11788" max="11788" width="14.625" style="10" customWidth="1"/>
    <col min="11789" max="11789" width="2.875" style="10" customWidth="1"/>
    <col min="11790" max="11790" width="1.75" style="10" customWidth="1"/>
    <col min="11791" max="11791" width="5.125" style="10" customWidth="1"/>
    <col min="11792" max="11792" width="10.125" style="10" bestFit="1" customWidth="1"/>
    <col min="11793" max="11793" width="13" style="10" bestFit="1" customWidth="1"/>
    <col min="11794" max="12032" width="8.625" style="10"/>
    <col min="12033" max="12034" width="5.75" style="10" customWidth="1"/>
    <col min="12035" max="12035" width="18.375" style="10" customWidth="1"/>
    <col min="12036" max="12036" width="17.25" style="10" customWidth="1"/>
    <col min="12037" max="12037" width="25.125" style="10" customWidth="1"/>
    <col min="12038" max="12038" width="17.75" style="10" customWidth="1"/>
    <col min="12039" max="12039" width="2.75" style="10" customWidth="1"/>
    <col min="12040" max="12040" width="5.625" style="10" customWidth="1"/>
    <col min="12041" max="12041" width="5.75" style="10" customWidth="1"/>
    <col min="12042" max="12042" width="2" style="10" customWidth="1"/>
    <col min="12043" max="12043" width="2.25" style="10" customWidth="1"/>
    <col min="12044" max="12044" width="14.625" style="10" customWidth="1"/>
    <col min="12045" max="12045" width="2.875" style="10" customWidth="1"/>
    <col min="12046" max="12046" width="1.75" style="10" customWidth="1"/>
    <col min="12047" max="12047" width="5.125" style="10" customWidth="1"/>
    <col min="12048" max="12048" width="10.125" style="10" bestFit="1" customWidth="1"/>
    <col min="12049" max="12049" width="13" style="10" bestFit="1" customWidth="1"/>
    <col min="12050" max="12288" width="8.625" style="10"/>
    <col min="12289" max="12290" width="5.75" style="10" customWidth="1"/>
    <col min="12291" max="12291" width="18.375" style="10" customWidth="1"/>
    <col min="12292" max="12292" width="17.25" style="10" customWidth="1"/>
    <col min="12293" max="12293" width="25.125" style="10" customWidth="1"/>
    <col min="12294" max="12294" width="17.75" style="10" customWidth="1"/>
    <col min="12295" max="12295" width="2.75" style="10" customWidth="1"/>
    <col min="12296" max="12296" width="5.625" style="10" customWidth="1"/>
    <col min="12297" max="12297" width="5.75" style="10" customWidth="1"/>
    <col min="12298" max="12298" width="2" style="10" customWidth="1"/>
    <col min="12299" max="12299" width="2.25" style="10" customWidth="1"/>
    <col min="12300" max="12300" width="14.625" style="10" customWidth="1"/>
    <col min="12301" max="12301" width="2.875" style="10" customWidth="1"/>
    <col min="12302" max="12302" width="1.75" style="10" customWidth="1"/>
    <col min="12303" max="12303" width="5.125" style="10" customWidth="1"/>
    <col min="12304" max="12304" width="10.125" style="10" bestFit="1" customWidth="1"/>
    <col min="12305" max="12305" width="13" style="10" bestFit="1" customWidth="1"/>
    <col min="12306" max="12544" width="8.625" style="10"/>
    <col min="12545" max="12546" width="5.75" style="10" customWidth="1"/>
    <col min="12547" max="12547" width="18.375" style="10" customWidth="1"/>
    <col min="12548" max="12548" width="17.25" style="10" customWidth="1"/>
    <col min="12549" max="12549" width="25.125" style="10" customWidth="1"/>
    <col min="12550" max="12550" width="17.75" style="10" customWidth="1"/>
    <col min="12551" max="12551" width="2.75" style="10" customWidth="1"/>
    <col min="12552" max="12552" width="5.625" style="10" customWidth="1"/>
    <col min="12553" max="12553" width="5.75" style="10" customWidth="1"/>
    <col min="12554" max="12554" width="2" style="10" customWidth="1"/>
    <col min="12555" max="12555" width="2.25" style="10" customWidth="1"/>
    <col min="12556" max="12556" width="14.625" style="10" customWidth="1"/>
    <col min="12557" max="12557" width="2.875" style="10" customWidth="1"/>
    <col min="12558" max="12558" width="1.75" style="10" customWidth="1"/>
    <col min="12559" max="12559" width="5.125" style="10" customWidth="1"/>
    <col min="12560" max="12560" width="10.125" style="10" bestFit="1" customWidth="1"/>
    <col min="12561" max="12561" width="13" style="10" bestFit="1" customWidth="1"/>
    <col min="12562" max="12800" width="8.625" style="10"/>
    <col min="12801" max="12802" width="5.75" style="10" customWidth="1"/>
    <col min="12803" max="12803" width="18.375" style="10" customWidth="1"/>
    <col min="12804" max="12804" width="17.25" style="10" customWidth="1"/>
    <col min="12805" max="12805" width="25.125" style="10" customWidth="1"/>
    <col min="12806" max="12806" width="17.75" style="10" customWidth="1"/>
    <col min="12807" max="12807" width="2.75" style="10" customWidth="1"/>
    <col min="12808" max="12808" width="5.625" style="10" customWidth="1"/>
    <col min="12809" max="12809" width="5.75" style="10" customWidth="1"/>
    <col min="12810" max="12810" width="2" style="10" customWidth="1"/>
    <col min="12811" max="12811" width="2.25" style="10" customWidth="1"/>
    <col min="12812" max="12812" width="14.625" style="10" customWidth="1"/>
    <col min="12813" max="12813" width="2.875" style="10" customWidth="1"/>
    <col min="12814" max="12814" width="1.75" style="10" customWidth="1"/>
    <col min="12815" max="12815" width="5.125" style="10" customWidth="1"/>
    <col min="12816" max="12816" width="10.125" style="10" bestFit="1" customWidth="1"/>
    <col min="12817" max="12817" width="13" style="10" bestFit="1" customWidth="1"/>
    <col min="12818" max="13056" width="8.625" style="10"/>
    <col min="13057" max="13058" width="5.75" style="10" customWidth="1"/>
    <col min="13059" max="13059" width="18.375" style="10" customWidth="1"/>
    <col min="13060" max="13060" width="17.25" style="10" customWidth="1"/>
    <col min="13061" max="13061" width="25.125" style="10" customWidth="1"/>
    <col min="13062" max="13062" width="17.75" style="10" customWidth="1"/>
    <col min="13063" max="13063" width="2.75" style="10" customWidth="1"/>
    <col min="13064" max="13064" width="5.625" style="10" customWidth="1"/>
    <col min="13065" max="13065" width="5.75" style="10" customWidth="1"/>
    <col min="13066" max="13066" width="2" style="10" customWidth="1"/>
    <col min="13067" max="13067" width="2.25" style="10" customWidth="1"/>
    <col min="13068" max="13068" width="14.625" style="10" customWidth="1"/>
    <col min="13069" max="13069" width="2.875" style="10" customWidth="1"/>
    <col min="13070" max="13070" width="1.75" style="10" customWidth="1"/>
    <col min="13071" max="13071" width="5.125" style="10" customWidth="1"/>
    <col min="13072" max="13072" width="10.125" style="10" bestFit="1" customWidth="1"/>
    <col min="13073" max="13073" width="13" style="10" bestFit="1" customWidth="1"/>
    <col min="13074" max="13312" width="8.625" style="10"/>
    <col min="13313" max="13314" width="5.75" style="10" customWidth="1"/>
    <col min="13315" max="13315" width="18.375" style="10" customWidth="1"/>
    <col min="13316" max="13316" width="17.25" style="10" customWidth="1"/>
    <col min="13317" max="13317" width="25.125" style="10" customWidth="1"/>
    <col min="13318" max="13318" width="17.75" style="10" customWidth="1"/>
    <col min="13319" max="13319" width="2.75" style="10" customWidth="1"/>
    <col min="13320" max="13320" width="5.625" style="10" customWidth="1"/>
    <col min="13321" max="13321" width="5.75" style="10" customWidth="1"/>
    <col min="13322" max="13322" width="2" style="10" customWidth="1"/>
    <col min="13323" max="13323" width="2.25" style="10" customWidth="1"/>
    <col min="13324" max="13324" width="14.625" style="10" customWidth="1"/>
    <col min="13325" max="13325" width="2.875" style="10" customWidth="1"/>
    <col min="13326" max="13326" width="1.75" style="10" customWidth="1"/>
    <col min="13327" max="13327" width="5.125" style="10" customWidth="1"/>
    <col min="13328" max="13328" width="10.125" style="10" bestFit="1" customWidth="1"/>
    <col min="13329" max="13329" width="13" style="10" bestFit="1" customWidth="1"/>
    <col min="13330" max="13568" width="8.625" style="10"/>
    <col min="13569" max="13570" width="5.75" style="10" customWidth="1"/>
    <col min="13571" max="13571" width="18.375" style="10" customWidth="1"/>
    <col min="13572" max="13572" width="17.25" style="10" customWidth="1"/>
    <col min="13573" max="13573" width="25.125" style="10" customWidth="1"/>
    <col min="13574" max="13574" width="17.75" style="10" customWidth="1"/>
    <col min="13575" max="13575" width="2.75" style="10" customWidth="1"/>
    <col min="13576" max="13576" width="5.625" style="10" customWidth="1"/>
    <col min="13577" max="13577" width="5.75" style="10" customWidth="1"/>
    <col min="13578" max="13578" width="2" style="10" customWidth="1"/>
    <col min="13579" max="13579" width="2.25" style="10" customWidth="1"/>
    <col min="13580" max="13580" width="14.625" style="10" customWidth="1"/>
    <col min="13581" max="13581" width="2.875" style="10" customWidth="1"/>
    <col min="13582" max="13582" width="1.75" style="10" customWidth="1"/>
    <col min="13583" max="13583" width="5.125" style="10" customWidth="1"/>
    <col min="13584" max="13584" width="10.125" style="10" bestFit="1" customWidth="1"/>
    <col min="13585" max="13585" width="13" style="10" bestFit="1" customWidth="1"/>
    <col min="13586" max="13824" width="8.625" style="10"/>
    <col min="13825" max="13826" width="5.75" style="10" customWidth="1"/>
    <col min="13827" max="13827" width="18.375" style="10" customWidth="1"/>
    <col min="13828" max="13828" width="17.25" style="10" customWidth="1"/>
    <col min="13829" max="13829" width="25.125" style="10" customWidth="1"/>
    <col min="13830" max="13830" width="17.75" style="10" customWidth="1"/>
    <col min="13831" max="13831" width="2.75" style="10" customWidth="1"/>
    <col min="13832" max="13832" width="5.625" style="10" customWidth="1"/>
    <col min="13833" max="13833" width="5.75" style="10" customWidth="1"/>
    <col min="13834" max="13834" width="2" style="10" customWidth="1"/>
    <col min="13835" max="13835" width="2.25" style="10" customWidth="1"/>
    <col min="13836" max="13836" width="14.625" style="10" customWidth="1"/>
    <col min="13837" max="13837" width="2.875" style="10" customWidth="1"/>
    <col min="13838" max="13838" width="1.75" style="10" customWidth="1"/>
    <col min="13839" max="13839" width="5.125" style="10" customWidth="1"/>
    <col min="13840" max="13840" width="10.125" style="10" bestFit="1" customWidth="1"/>
    <col min="13841" max="13841" width="13" style="10" bestFit="1" customWidth="1"/>
    <col min="13842" max="14080" width="8.625" style="10"/>
    <col min="14081" max="14082" width="5.75" style="10" customWidth="1"/>
    <col min="14083" max="14083" width="18.375" style="10" customWidth="1"/>
    <col min="14084" max="14084" width="17.25" style="10" customWidth="1"/>
    <col min="14085" max="14085" width="25.125" style="10" customWidth="1"/>
    <col min="14086" max="14086" width="17.75" style="10" customWidth="1"/>
    <col min="14087" max="14087" width="2.75" style="10" customWidth="1"/>
    <col min="14088" max="14088" width="5.625" style="10" customWidth="1"/>
    <col min="14089" max="14089" width="5.75" style="10" customWidth="1"/>
    <col min="14090" max="14090" width="2" style="10" customWidth="1"/>
    <col min="14091" max="14091" width="2.25" style="10" customWidth="1"/>
    <col min="14092" max="14092" width="14.625" style="10" customWidth="1"/>
    <col min="14093" max="14093" width="2.875" style="10" customWidth="1"/>
    <col min="14094" max="14094" width="1.75" style="10" customWidth="1"/>
    <col min="14095" max="14095" width="5.125" style="10" customWidth="1"/>
    <col min="14096" max="14096" width="10.125" style="10" bestFit="1" customWidth="1"/>
    <col min="14097" max="14097" width="13" style="10" bestFit="1" customWidth="1"/>
    <col min="14098" max="14336" width="8.625" style="10"/>
    <col min="14337" max="14338" width="5.75" style="10" customWidth="1"/>
    <col min="14339" max="14339" width="18.375" style="10" customWidth="1"/>
    <col min="14340" max="14340" width="17.25" style="10" customWidth="1"/>
    <col min="14341" max="14341" width="25.125" style="10" customWidth="1"/>
    <col min="14342" max="14342" width="17.75" style="10" customWidth="1"/>
    <col min="14343" max="14343" width="2.75" style="10" customWidth="1"/>
    <col min="14344" max="14344" width="5.625" style="10" customWidth="1"/>
    <col min="14345" max="14345" width="5.75" style="10" customWidth="1"/>
    <col min="14346" max="14346" width="2" style="10" customWidth="1"/>
    <col min="14347" max="14347" width="2.25" style="10" customWidth="1"/>
    <col min="14348" max="14348" width="14.625" style="10" customWidth="1"/>
    <col min="14349" max="14349" width="2.875" style="10" customWidth="1"/>
    <col min="14350" max="14350" width="1.75" style="10" customWidth="1"/>
    <col min="14351" max="14351" width="5.125" style="10" customWidth="1"/>
    <col min="14352" max="14352" width="10.125" style="10" bestFit="1" customWidth="1"/>
    <col min="14353" max="14353" width="13" style="10" bestFit="1" customWidth="1"/>
    <col min="14354" max="14592" width="8.625" style="10"/>
    <col min="14593" max="14594" width="5.75" style="10" customWidth="1"/>
    <col min="14595" max="14595" width="18.375" style="10" customWidth="1"/>
    <col min="14596" max="14596" width="17.25" style="10" customWidth="1"/>
    <col min="14597" max="14597" width="25.125" style="10" customWidth="1"/>
    <col min="14598" max="14598" width="17.75" style="10" customWidth="1"/>
    <col min="14599" max="14599" width="2.75" style="10" customWidth="1"/>
    <col min="14600" max="14600" width="5.625" style="10" customWidth="1"/>
    <col min="14601" max="14601" width="5.75" style="10" customWidth="1"/>
    <col min="14602" max="14602" width="2" style="10" customWidth="1"/>
    <col min="14603" max="14603" width="2.25" style="10" customWidth="1"/>
    <col min="14604" max="14604" width="14.625" style="10" customWidth="1"/>
    <col min="14605" max="14605" width="2.875" style="10" customWidth="1"/>
    <col min="14606" max="14606" width="1.75" style="10" customWidth="1"/>
    <col min="14607" max="14607" width="5.125" style="10" customWidth="1"/>
    <col min="14608" max="14608" width="10.125" style="10" bestFit="1" customWidth="1"/>
    <col min="14609" max="14609" width="13" style="10" bestFit="1" customWidth="1"/>
    <col min="14610" max="14848" width="8.625" style="10"/>
    <col min="14849" max="14850" width="5.75" style="10" customWidth="1"/>
    <col min="14851" max="14851" width="18.375" style="10" customWidth="1"/>
    <col min="14852" max="14852" width="17.25" style="10" customWidth="1"/>
    <col min="14853" max="14853" width="25.125" style="10" customWidth="1"/>
    <col min="14854" max="14854" width="17.75" style="10" customWidth="1"/>
    <col min="14855" max="14855" width="2.75" style="10" customWidth="1"/>
    <col min="14856" max="14856" width="5.625" style="10" customWidth="1"/>
    <col min="14857" max="14857" width="5.75" style="10" customWidth="1"/>
    <col min="14858" max="14858" width="2" style="10" customWidth="1"/>
    <col min="14859" max="14859" width="2.25" style="10" customWidth="1"/>
    <col min="14860" max="14860" width="14.625" style="10" customWidth="1"/>
    <col min="14861" max="14861" width="2.875" style="10" customWidth="1"/>
    <col min="14862" max="14862" width="1.75" style="10" customWidth="1"/>
    <col min="14863" max="14863" width="5.125" style="10" customWidth="1"/>
    <col min="14864" max="14864" width="10.125" style="10" bestFit="1" customWidth="1"/>
    <col min="14865" max="14865" width="13" style="10" bestFit="1" customWidth="1"/>
    <col min="14866" max="15104" width="8.625" style="10"/>
    <col min="15105" max="15106" width="5.75" style="10" customWidth="1"/>
    <col min="15107" max="15107" width="18.375" style="10" customWidth="1"/>
    <col min="15108" max="15108" width="17.25" style="10" customWidth="1"/>
    <col min="15109" max="15109" width="25.125" style="10" customWidth="1"/>
    <col min="15110" max="15110" width="17.75" style="10" customWidth="1"/>
    <col min="15111" max="15111" width="2.75" style="10" customWidth="1"/>
    <col min="15112" max="15112" width="5.625" style="10" customWidth="1"/>
    <col min="15113" max="15113" width="5.75" style="10" customWidth="1"/>
    <col min="15114" max="15114" width="2" style="10" customWidth="1"/>
    <col min="15115" max="15115" width="2.25" style="10" customWidth="1"/>
    <col min="15116" max="15116" width="14.625" style="10" customWidth="1"/>
    <col min="15117" max="15117" width="2.875" style="10" customWidth="1"/>
    <col min="15118" max="15118" width="1.75" style="10" customWidth="1"/>
    <col min="15119" max="15119" width="5.125" style="10" customWidth="1"/>
    <col min="15120" max="15120" width="10.125" style="10" bestFit="1" customWidth="1"/>
    <col min="15121" max="15121" width="13" style="10" bestFit="1" customWidth="1"/>
    <col min="15122" max="15360" width="8.625" style="10"/>
    <col min="15361" max="15362" width="5.75" style="10" customWidth="1"/>
    <col min="15363" max="15363" width="18.375" style="10" customWidth="1"/>
    <col min="15364" max="15364" width="17.25" style="10" customWidth="1"/>
    <col min="15365" max="15365" width="25.125" style="10" customWidth="1"/>
    <col min="15366" max="15366" width="17.75" style="10" customWidth="1"/>
    <col min="15367" max="15367" width="2.75" style="10" customWidth="1"/>
    <col min="15368" max="15368" width="5.625" style="10" customWidth="1"/>
    <col min="15369" max="15369" width="5.75" style="10" customWidth="1"/>
    <col min="15370" max="15370" width="2" style="10" customWidth="1"/>
    <col min="15371" max="15371" width="2.25" style="10" customWidth="1"/>
    <col min="15372" max="15372" width="14.625" style="10" customWidth="1"/>
    <col min="15373" max="15373" width="2.875" style="10" customWidth="1"/>
    <col min="15374" max="15374" width="1.75" style="10" customWidth="1"/>
    <col min="15375" max="15375" width="5.125" style="10" customWidth="1"/>
    <col min="15376" max="15376" width="10.125" style="10" bestFit="1" customWidth="1"/>
    <col min="15377" max="15377" width="13" style="10" bestFit="1" customWidth="1"/>
    <col min="15378" max="15616" width="8.625" style="10"/>
    <col min="15617" max="15618" width="5.75" style="10" customWidth="1"/>
    <col min="15619" max="15619" width="18.375" style="10" customWidth="1"/>
    <col min="15620" max="15620" width="17.25" style="10" customWidth="1"/>
    <col min="15621" max="15621" width="25.125" style="10" customWidth="1"/>
    <col min="15622" max="15622" width="17.75" style="10" customWidth="1"/>
    <col min="15623" max="15623" width="2.75" style="10" customWidth="1"/>
    <col min="15624" max="15624" width="5.625" style="10" customWidth="1"/>
    <col min="15625" max="15625" width="5.75" style="10" customWidth="1"/>
    <col min="15626" max="15626" width="2" style="10" customWidth="1"/>
    <col min="15627" max="15627" width="2.25" style="10" customWidth="1"/>
    <col min="15628" max="15628" width="14.625" style="10" customWidth="1"/>
    <col min="15629" max="15629" width="2.875" style="10" customWidth="1"/>
    <col min="15630" max="15630" width="1.75" style="10" customWidth="1"/>
    <col min="15631" max="15631" width="5.125" style="10" customWidth="1"/>
    <col min="15632" max="15632" width="10.125" style="10" bestFit="1" customWidth="1"/>
    <col min="15633" max="15633" width="13" style="10" bestFit="1" customWidth="1"/>
    <col min="15634" max="15872" width="8.625" style="10"/>
    <col min="15873" max="15874" width="5.75" style="10" customWidth="1"/>
    <col min="15875" max="15875" width="18.375" style="10" customWidth="1"/>
    <col min="15876" max="15876" width="17.25" style="10" customWidth="1"/>
    <col min="15877" max="15877" width="25.125" style="10" customWidth="1"/>
    <col min="15878" max="15878" width="17.75" style="10" customWidth="1"/>
    <col min="15879" max="15879" width="2.75" style="10" customWidth="1"/>
    <col min="15880" max="15880" width="5.625" style="10" customWidth="1"/>
    <col min="15881" max="15881" width="5.75" style="10" customWidth="1"/>
    <col min="15882" max="15882" width="2" style="10" customWidth="1"/>
    <col min="15883" max="15883" width="2.25" style="10" customWidth="1"/>
    <col min="15884" max="15884" width="14.625" style="10" customWidth="1"/>
    <col min="15885" max="15885" width="2.875" style="10" customWidth="1"/>
    <col min="15886" max="15886" width="1.75" style="10" customWidth="1"/>
    <col min="15887" max="15887" width="5.125" style="10" customWidth="1"/>
    <col min="15888" max="15888" width="10.125" style="10" bestFit="1" customWidth="1"/>
    <col min="15889" max="15889" width="13" style="10" bestFit="1" customWidth="1"/>
    <col min="15890" max="16128" width="8.625" style="10"/>
    <col min="16129" max="16130" width="5.75" style="10" customWidth="1"/>
    <col min="16131" max="16131" width="18.375" style="10" customWidth="1"/>
    <col min="16132" max="16132" width="17.25" style="10" customWidth="1"/>
    <col min="16133" max="16133" width="25.125" style="10" customWidth="1"/>
    <col min="16134" max="16134" width="17.75" style="10" customWidth="1"/>
    <col min="16135" max="16135" width="2.75" style="10" customWidth="1"/>
    <col min="16136" max="16136" width="5.625" style="10" customWidth="1"/>
    <col min="16137" max="16137" width="5.75" style="10" customWidth="1"/>
    <col min="16138" max="16138" width="2" style="10" customWidth="1"/>
    <col min="16139" max="16139" width="2.25" style="10" customWidth="1"/>
    <col min="16140" max="16140" width="14.625" style="10" customWidth="1"/>
    <col min="16141" max="16141" width="2.875" style="10" customWidth="1"/>
    <col min="16142" max="16142" width="1.75" style="10" customWidth="1"/>
    <col min="16143" max="16143" width="5.125" style="10" customWidth="1"/>
    <col min="16144" max="16144" width="10.125" style="10" bestFit="1" customWidth="1"/>
    <col min="16145" max="16145" width="13" style="10" bestFit="1" customWidth="1"/>
    <col min="16146" max="16384" width="8.625" style="10"/>
  </cols>
  <sheetData>
    <row r="1" spans="1:17" s="9" customFormat="1" ht="14.45" customHeight="1" x14ac:dyDescent="0.3">
      <c r="A1" s="90" t="s">
        <v>33</v>
      </c>
      <c r="B1" s="91"/>
      <c r="C1" s="11" t="str">
        <f>공종별집계표!A2</f>
        <v>[ 대전지방세무사 회관 신축공사 ]</v>
      </c>
      <c r="D1" s="12"/>
      <c r="E1" s="13"/>
      <c r="F1" s="14"/>
      <c r="G1" s="14"/>
      <c r="H1" s="15"/>
      <c r="I1" s="92"/>
      <c r="J1" s="93"/>
      <c r="K1" s="93"/>
      <c r="L1" s="94"/>
      <c r="M1" s="94"/>
      <c r="N1" s="94"/>
      <c r="O1" s="95"/>
    </row>
    <row r="2" spans="1:17" s="9" customFormat="1" ht="14.45" customHeight="1" x14ac:dyDescent="0.3">
      <c r="A2" s="98" t="s">
        <v>39</v>
      </c>
      <c r="B2" s="99"/>
      <c r="C2" s="100" t="str">
        <f>"일금"&amp;NUMBERSTRING(E2,1)&amp;"원정"</f>
        <v>일금영원정</v>
      </c>
      <c r="D2" s="101"/>
      <c r="E2" s="17">
        <f>INT((E3+E4+E5)/1000)*1000</f>
        <v>0</v>
      </c>
      <c r="F2" s="18"/>
      <c r="G2" s="18"/>
      <c r="H2" s="18"/>
      <c r="I2" s="76"/>
      <c r="J2" s="77"/>
      <c r="K2" s="77"/>
      <c r="L2" s="96"/>
      <c r="M2" s="96"/>
      <c r="N2" s="96"/>
      <c r="O2" s="97"/>
    </row>
    <row r="3" spans="1:17" s="9" customFormat="1" ht="14.45" customHeight="1" x14ac:dyDescent="0.3">
      <c r="A3" s="20"/>
      <c r="B3" s="21"/>
      <c r="C3" s="9" t="s">
        <v>38</v>
      </c>
      <c r="D3" s="22"/>
      <c r="E3" s="23">
        <f>D34</f>
        <v>0</v>
      </c>
      <c r="F3" s="18"/>
      <c r="G3" s="18"/>
      <c r="H3" s="18"/>
      <c r="I3" s="76"/>
      <c r="J3" s="77"/>
      <c r="K3" s="77"/>
      <c r="L3" s="80"/>
      <c r="M3" s="81"/>
      <c r="N3" s="81"/>
      <c r="O3" s="82"/>
      <c r="Q3" s="19" t="s">
        <v>31</v>
      </c>
    </row>
    <row r="4" spans="1:17" s="9" customFormat="1" ht="14.45" customHeight="1" x14ac:dyDescent="0.3">
      <c r="A4" s="20"/>
      <c r="B4" s="21"/>
      <c r="C4" s="24" t="s">
        <v>372</v>
      </c>
      <c r="D4" s="22"/>
      <c r="E4" s="23">
        <f>D35</f>
        <v>0</v>
      </c>
      <c r="F4" s="18"/>
      <c r="G4" s="18"/>
      <c r="H4" s="18"/>
      <c r="I4" s="76"/>
      <c r="J4" s="77"/>
      <c r="K4" s="77"/>
      <c r="L4" s="77"/>
      <c r="M4" s="83"/>
      <c r="N4" s="83"/>
      <c r="O4" s="84"/>
      <c r="Q4" s="25">
        <f>D7+D11+D15</f>
        <v>0</v>
      </c>
    </row>
    <row r="5" spans="1:17" s="9" customFormat="1" ht="14.45" customHeight="1" x14ac:dyDescent="0.3">
      <c r="A5" s="26"/>
      <c r="B5" s="27"/>
      <c r="C5" s="24" t="s">
        <v>375</v>
      </c>
      <c r="D5" s="22"/>
      <c r="E5" s="23">
        <f>D36</f>
        <v>0</v>
      </c>
      <c r="F5" s="28"/>
      <c r="G5" s="28"/>
      <c r="H5" s="28"/>
      <c r="I5" s="78"/>
      <c r="J5" s="79"/>
      <c r="K5" s="79"/>
      <c r="L5" s="85"/>
      <c r="M5" s="85"/>
      <c r="N5" s="85"/>
      <c r="O5" s="86"/>
      <c r="Q5" s="25"/>
    </row>
    <row r="6" spans="1:17" s="9" customFormat="1" ht="14.45" customHeight="1" x14ac:dyDescent="0.3">
      <c r="A6" s="102" t="s">
        <v>1048</v>
      </c>
      <c r="B6" s="103"/>
      <c r="C6" s="103"/>
      <c r="D6" s="29" t="s">
        <v>1071</v>
      </c>
      <c r="E6" s="104" t="s">
        <v>637</v>
      </c>
      <c r="F6" s="103"/>
      <c r="G6" s="103"/>
      <c r="H6" s="105"/>
      <c r="I6" s="103" t="s">
        <v>1077</v>
      </c>
      <c r="J6" s="103"/>
      <c r="K6" s="103"/>
      <c r="L6" s="103"/>
      <c r="M6" s="103"/>
      <c r="N6" s="103"/>
      <c r="O6" s="106"/>
    </row>
    <row r="7" spans="1:17" s="9" customFormat="1" ht="14.45" customHeight="1" x14ac:dyDescent="0.3">
      <c r="A7" s="107" t="s">
        <v>1044</v>
      </c>
      <c r="B7" s="108" t="s">
        <v>41</v>
      </c>
      <c r="C7" s="30" t="s">
        <v>1060</v>
      </c>
      <c r="D7" s="31">
        <f>공종별집계표!F5</f>
        <v>0</v>
      </c>
      <c r="E7" s="32"/>
      <c r="F7" s="33"/>
      <c r="G7" s="34"/>
      <c r="H7" s="35"/>
      <c r="I7" s="110"/>
      <c r="J7" s="111"/>
      <c r="K7" s="111"/>
      <c r="L7" s="111"/>
      <c r="M7" s="111"/>
      <c r="N7" s="111"/>
      <c r="O7" s="112"/>
      <c r="Q7" s="25"/>
    </row>
    <row r="8" spans="1:17" s="9" customFormat="1" ht="14.45" customHeight="1" x14ac:dyDescent="0.3">
      <c r="A8" s="98"/>
      <c r="B8" s="109"/>
      <c r="C8" s="16" t="s">
        <v>1069</v>
      </c>
      <c r="D8" s="36">
        <v>0</v>
      </c>
      <c r="E8" s="37"/>
      <c r="F8" s="38"/>
      <c r="G8" s="39"/>
      <c r="H8" s="40"/>
      <c r="I8" s="113"/>
      <c r="J8" s="88"/>
      <c r="K8" s="88"/>
      <c r="L8" s="88"/>
      <c r="M8" s="88"/>
      <c r="N8" s="88"/>
      <c r="O8" s="114"/>
    </row>
    <row r="9" spans="1:17" s="9" customFormat="1" ht="14.45" customHeight="1" x14ac:dyDescent="0.3">
      <c r="A9" s="98"/>
      <c r="B9" s="109"/>
      <c r="C9" s="16" t="s">
        <v>378</v>
      </c>
      <c r="D9" s="36">
        <v>0</v>
      </c>
      <c r="E9" s="41"/>
      <c r="F9" s="38"/>
      <c r="G9" s="39"/>
      <c r="H9" s="40"/>
      <c r="I9" s="113"/>
      <c r="J9" s="88"/>
      <c r="K9" s="88"/>
      <c r="L9" s="88"/>
      <c r="M9" s="88"/>
      <c r="N9" s="88"/>
      <c r="O9" s="114"/>
    </row>
    <row r="10" spans="1:17" s="9" customFormat="1" ht="14.45" customHeight="1" x14ac:dyDescent="0.3">
      <c r="A10" s="98"/>
      <c r="B10" s="109"/>
      <c r="C10" s="42" t="s">
        <v>1075</v>
      </c>
      <c r="D10" s="36">
        <f>D7-D9</f>
        <v>0</v>
      </c>
      <c r="E10" s="41"/>
      <c r="F10" s="38"/>
      <c r="G10" s="39"/>
      <c r="H10" s="40"/>
      <c r="I10" s="37"/>
      <c r="J10" s="38"/>
      <c r="K10" s="38"/>
      <c r="L10" s="38"/>
      <c r="M10" s="38"/>
      <c r="N10" s="38"/>
      <c r="O10" s="43"/>
    </row>
    <row r="11" spans="1:17" s="9" customFormat="1" ht="14.45" customHeight="1" x14ac:dyDescent="0.3">
      <c r="A11" s="98"/>
      <c r="B11" s="115" t="s">
        <v>34</v>
      </c>
      <c r="C11" s="16" t="s">
        <v>1073</v>
      </c>
      <c r="D11" s="44">
        <f>공종별집계표!H5</f>
        <v>0</v>
      </c>
      <c r="E11" s="37"/>
      <c r="F11" s="38"/>
      <c r="G11" s="39"/>
      <c r="H11" s="40"/>
      <c r="I11" s="113"/>
      <c r="J11" s="88"/>
      <c r="K11" s="88"/>
      <c r="L11" s="88"/>
      <c r="M11" s="88"/>
      <c r="N11" s="88"/>
      <c r="O11" s="114"/>
    </row>
    <row r="12" spans="1:17" s="9" customFormat="1" ht="14.45" customHeight="1" x14ac:dyDescent="0.3">
      <c r="A12" s="98"/>
      <c r="B12" s="109"/>
      <c r="C12" s="16" t="s">
        <v>1068</v>
      </c>
      <c r="D12" s="36">
        <f>ROUNDDOWN(D11*F12,0)</f>
        <v>0</v>
      </c>
      <c r="E12" s="37" t="s">
        <v>374</v>
      </c>
      <c r="F12" s="45">
        <v>0.02</v>
      </c>
      <c r="G12" s="45"/>
      <c r="H12" s="46"/>
      <c r="I12" s="118"/>
      <c r="J12" s="119"/>
      <c r="K12" s="119"/>
      <c r="L12" s="119"/>
      <c r="M12" s="119"/>
      <c r="N12" s="119"/>
      <c r="O12" s="120"/>
      <c r="P12" s="47">
        <v>12.5</v>
      </c>
    </row>
    <row r="13" spans="1:17" s="9" customFormat="1" ht="14.45" customHeight="1" x14ac:dyDescent="0.3">
      <c r="A13" s="98"/>
      <c r="B13" s="109"/>
      <c r="C13" s="16" t="s">
        <v>1075</v>
      </c>
      <c r="D13" s="36">
        <f>SUM(D11:D12)</f>
        <v>0</v>
      </c>
      <c r="E13" s="37"/>
      <c r="F13" s="38"/>
      <c r="G13" s="39"/>
      <c r="H13" s="40"/>
      <c r="I13" s="39"/>
      <c r="J13" s="39"/>
      <c r="K13" s="39"/>
      <c r="L13" s="39"/>
      <c r="M13" s="39"/>
      <c r="N13" s="39"/>
      <c r="O13" s="43"/>
      <c r="P13" s="20"/>
    </row>
    <row r="14" spans="1:17" s="9" customFormat="1" ht="14.45" customHeight="1" x14ac:dyDescent="0.3">
      <c r="A14" s="98"/>
      <c r="B14" s="115" t="s">
        <v>370</v>
      </c>
      <c r="C14" s="48" t="s">
        <v>1076</v>
      </c>
      <c r="D14" s="36">
        <v>0</v>
      </c>
      <c r="E14" s="37"/>
      <c r="F14" s="38"/>
      <c r="G14" s="39"/>
      <c r="H14" s="40"/>
      <c r="I14" s="39"/>
      <c r="J14" s="39"/>
      <c r="K14" s="39"/>
      <c r="L14" s="39"/>
      <c r="M14" s="39"/>
      <c r="N14" s="39"/>
      <c r="O14" s="43"/>
      <c r="P14" s="20"/>
    </row>
    <row r="15" spans="1:17" s="9" customFormat="1" ht="14.45" customHeight="1" x14ac:dyDescent="0.3">
      <c r="A15" s="98"/>
      <c r="B15" s="109"/>
      <c r="C15" s="16" t="s">
        <v>373</v>
      </c>
      <c r="D15" s="44">
        <f>공종별집계표!J5</f>
        <v>0</v>
      </c>
      <c r="E15" s="37"/>
      <c r="F15" s="38"/>
      <c r="G15" s="39"/>
      <c r="H15" s="40"/>
      <c r="I15" s="39"/>
      <c r="J15" s="39"/>
      <c r="K15" s="39"/>
      <c r="L15" s="39"/>
      <c r="M15" s="39"/>
      <c r="N15" s="39"/>
      <c r="O15" s="43"/>
      <c r="P15" s="20"/>
    </row>
    <row r="16" spans="1:17" s="9" customFormat="1" ht="14.45" customHeight="1" x14ac:dyDescent="0.3">
      <c r="A16" s="98"/>
      <c r="B16" s="109"/>
      <c r="C16" s="16" t="s">
        <v>1067</v>
      </c>
      <c r="D16" s="36">
        <f>ROUNDDOWN(D13*F16,0)</f>
        <v>0</v>
      </c>
      <c r="E16" s="37" t="s">
        <v>42</v>
      </c>
      <c r="F16" s="45">
        <v>3.6999999999999998E-2</v>
      </c>
      <c r="G16" s="49"/>
      <c r="H16" s="50"/>
      <c r="I16" s="49"/>
      <c r="J16" s="49"/>
      <c r="K16" s="49"/>
      <c r="L16" s="51"/>
      <c r="M16" s="49"/>
      <c r="N16" s="49"/>
      <c r="O16" s="43"/>
      <c r="P16" s="20"/>
    </row>
    <row r="17" spans="1:20" s="9" customFormat="1" ht="14.45" customHeight="1" x14ac:dyDescent="0.3">
      <c r="A17" s="98"/>
      <c r="B17" s="109"/>
      <c r="C17" s="16" t="s">
        <v>1066</v>
      </c>
      <c r="D17" s="36">
        <f>ROUNDDOWN(D13*F17,0)</f>
        <v>0</v>
      </c>
      <c r="E17" s="37" t="s">
        <v>42</v>
      </c>
      <c r="F17" s="45">
        <v>1.01E-2</v>
      </c>
      <c r="G17" s="45"/>
      <c r="H17" s="52"/>
      <c r="I17" s="45"/>
      <c r="J17" s="45"/>
      <c r="K17" s="45"/>
      <c r="L17" s="51"/>
      <c r="M17" s="45"/>
      <c r="N17" s="45"/>
      <c r="O17" s="43"/>
      <c r="P17" s="20"/>
    </row>
    <row r="18" spans="1:20" s="9" customFormat="1" ht="14.45" customHeight="1" x14ac:dyDescent="0.3">
      <c r="A18" s="98"/>
      <c r="B18" s="109"/>
      <c r="C18" s="16" t="s">
        <v>1059</v>
      </c>
      <c r="D18" s="36">
        <f>ROUNDDOWN((D11)*F18,0)</f>
        <v>0</v>
      </c>
      <c r="E18" s="37" t="s">
        <v>374</v>
      </c>
      <c r="F18" s="53">
        <v>3.5450000000000002E-2</v>
      </c>
      <c r="G18" s="45"/>
      <c r="H18" s="52"/>
      <c r="I18" s="45"/>
      <c r="J18" s="45"/>
      <c r="K18" s="45"/>
      <c r="L18" s="51"/>
      <c r="M18" s="45"/>
      <c r="N18" s="45"/>
      <c r="O18" s="43"/>
      <c r="P18" s="20"/>
    </row>
    <row r="19" spans="1:20" s="9" customFormat="1" ht="14.45" customHeight="1" x14ac:dyDescent="0.3">
      <c r="A19" s="98"/>
      <c r="B19" s="109"/>
      <c r="C19" s="16" t="s">
        <v>1070</v>
      </c>
      <c r="D19" s="36">
        <f>ROUNDDOWN((D11)*F19,0)</f>
        <v>0</v>
      </c>
      <c r="E19" s="37" t="s">
        <v>374</v>
      </c>
      <c r="F19" s="45">
        <v>4.4999999999999998E-2</v>
      </c>
      <c r="G19" s="45"/>
      <c r="H19" s="52"/>
      <c r="I19" s="45"/>
      <c r="J19" s="45"/>
      <c r="K19" s="45"/>
      <c r="L19" s="51"/>
      <c r="M19" s="45"/>
      <c r="N19" s="45"/>
      <c r="O19" s="43"/>
      <c r="P19" s="20"/>
      <c r="Q19" s="25"/>
    </row>
    <row r="20" spans="1:20" s="9" customFormat="1" ht="14.45" customHeight="1" x14ac:dyDescent="0.3">
      <c r="A20" s="98"/>
      <c r="B20" s="109"/>
      <c r="C20" s="54" t="s">
        <v>371</v>
      </c>
      <c r="D20" s="36">
        <f>ROUNDDOWN((D18)*F20,0)</f>
        <v>0</v>
      </c>
      <c r="E20" s="37" t="s">
        <v>32</v>
      </c>
      <c r="F20" s="45">
        <v>0.12809999999999999</v>
      </c>
      <c r="G20" s="45"/>
      <c r="H20" s="52"/>
      <c r="I20" s="45"/>
      <c r="J20" s="45"/>
      <c r="K20" s="45"/>
      <c r="L20" s="51"/>
      <c r="M20" s="45"/>
      <c r="N20" s="45"/>
      <c r="O20" s="43"/>
      <c r="P20" s="20"/>
      <c r="Q20" s="25" t="s">
        <v>1045</v>
      </c>
    </row>
    <row r="21" spans="1:20" s="9" customFormat="1" ht="14.45" customHeight="1" x14ac:dyDescent="0.3">
      <c r="A21" s="98"/>
      <c r="B21" s="109"/>
      <c r="C21" s="16" t="s">
        <v>377</v>
      </c>
      <c r="D21" s="36">
        <f>ROUNDDOWN((D11)*F21,0)*0</f>
        <v>0</v>
      </c>
      <c r="E21" s="37" t="s">
        <v>374</v>
      </c>
      <c r="F21" s="45">
        <v>2.3E-2</v>
      </c>
      <c r="G21" s="45"/>
      <c r="H21" s="52"/>
      <c r="I21" s="45"/>
      <c r="J21" s="45"/>
      <c r="K21" s="45"/>
      <c r="L21" s="55" t="s">
        <v>376</v>
      </c>
      <c r="M21" s="45"/>
      <c r="N21" s="45"/>
      <c r="O21" s="43"/>
      <c r="P21" s="20"/>
      <c r="Q21" s="25">
        <f>D10+D11+L35</f>
        <v>0</v>
      </c>
    </row>
    <row r="22" spans="1:20" s="9" customFormat="1" ht="14.45" customHeight="1" x14ac:dyDescent="0.3">
      <c r="A22" s="98"/>
      <c r="B22" s="109"/>
      <c r="C22" s="16" t="s">
        <v>1065</v>
      </c>
      <c r="D22" s="36">
        <f>ROUNDDOWN((D10+D11+L35)*F22,0)</f>
        <v>0</v>
      </c>
      <c r="E22" s="56" t="s">
        <v>1074</v>
      </c>
      <c r="F22" s="45">
        <v>2.9300000000000003E-2</v>
      </c>
      <c r="G22" s="45"/>
      <c r="H22" s="52"/>
      <c r="I22" s="45"/>
      <c r="J22" s="45"/>
      <c r="K22" s="45"/>
      <c r="L22" s="55" t="s">
        <v>1063</v>
      </c>
      <c r="M22" s="45"/>
      <c r="N22" s="45"/>
      <c r="O22" s="43"/>
      <c r="P22" s="20"/>
      <c r="Q22" s="57" t="s">
        <v>35</v>
      </c>
      <c r="R22" s="58" t="s">
        <v>36</v>
      </c>
      <c r="S22" s="57">
        <f>ROUNDDOWN((D10+D11)*2.93%,0)*1.2</f>
        <v>0</v>
      </c>
      <c r="T22" s="9" t="s">
        <v>1057</v>
      </c>
    </row>
    <row r="23" spans="1:20" s="9" customFormat="1" ht="14.45" customHeight="1" x14ac:dyDescent="0.3">
      <c r="A23" s="98"/>
      <c r="B23" s="109"/>
      <c r="C23" s="16" t="s">
        <v>1072</v>
      </c>
      <c r="D23" s="36">
        <f>ROUNDDOWN((D10+D13)*F23,0)</f>
        <v>0</v>
      </c>
      <c r="E23" s="37" t="s">
        <v>1043</v>
      </c>
      <c r="F23" s="53">
        <v>0.01</v>
      </c>
      <c r="G23" s="49"/>
      <c r="H23" s="59"/>
      <c r="I23" s="49"/>
      <c r="J23" s="49"/>
      <c r="K23" s="49"/>
      <c r="L23" s="38"/>
      <c r="M23" s="49"/>
      <c r="N23" s="49"/>
      <c r="O23" s="60"/>
      <c r="P23" s="47">
        <v>7.8</v>
      </c>
      <c r="Q23" s="57" t="s">
        <v>35</v>
      </c>
      <c r="R23" s="58" t="s">
        <v>43</v>
      </c>
      <c r="S23" s="57">
        <f>ROUNDDOWN((D10+D11+L35)*2.93%,0)</f>
        <v>0</v>
      </c>
      <c r="T23" s="9" t="s">
        <v>1056</v>
      </c>
    </row>
    <row r="24" spans="1:20" s="9" customFormat="1" ht="14.45" customHeight="1" x14ac:dyDescent="0.3">
      <c r="A24" s="98"/>
      <c r="B24" s="109"/>
      <c r="C24" s="16" t="s">
        <v>1062</v>
      </c>
      <c r="D24" s="36">
        <f>ROUNDDOWN((D10+D11+D15)*F24,0)</f>
        <v>0</v>
      </c>
      <c r="E24" s="37" t="s">
        <v>1047</v>
      </c>
      <c r="F24" s="45">
        <v>3.0000000000000001E-3</v>
      </c>
      <c r="G24" s="49"/>
      <c r="H24" s="50"/>
      <c r="I24" s="49"/>
      <c r="J24" s="49"/>
      <c r="K24" s="49"/>
      <c r="L24" s="38"/>
      <c r="M24" s="49"/>
      <c r="N24" s="49"/>
      <c r="O24" s="43"/>
      <c r="P24" s="20"/>
      <c r="R24" s="61"/>
    </row>
    <row r="25" spans="1:20" s="9" customFormat="1" ht="14.45" customHeight="1" x14ac:dyDescent="0.3">
      <c r="A25" s="98"/>
      <c r="B25" s="109"/>
      <c r="C25" s="62" t="s">
        <v>1064</v>
      </c>
      <c r="D25" s="36">
        <f>ROUNDDOWN((D10+D11+D15)*F25,0)</f>
        <v>0</v>
      </c>
      <c r="E25" s="37" t="s">
        <v>1047</v>
      </c>
      <c r="F25" s="53">
        <v>8.0999999999999996E-4</v>
      </c>
      <c r="G25" s="53"/>
      <c r="H25" s="63"/>
      <c r="I25" s="53"/>
      <c r="J25" s="53"/>
      <c r="K25" s="53"/>
      <c r="L25" s="38"/>
      <c r="M25" s="53"/>
      <c r="N25" s="53"/>
      <c r="O25" s="43"/>
      <c r="P25" s="20"/>
    </row>
    <row r="26" spans="1:20" s="9" customFormat="1" ht="14.45" customHeight="1" x14ac:dyDescent="0.3">
      <c r="A26" s="98"/>
      <c r="B26" s="109"/>
      <c r="C26" s="62" t="s">
        <v>1061</v>
      </c>
      <c r="D26" s="36">
        <f>ROUNDDOWN((D10+D11+D15)*F26,0)</f>
        <v>0</v>
      </c>
      <c r="E26" s="37" t="s">
        <v>1047</v>
      </c>
      <c r="F26" s="53">
        <v>7.000000000000001E-4</v>
      </c>
      <c r="G26" s="53"/>
      <c r="H26" s="63"/>
      <c r="I26" s="53"/>
      <c r="J26" s="53"/>
      <c r="K26" s="53"/>
      <c r="L26" s="38"/>
      <c r="M26" s="53"/>
      <c r="N26" s="53"/>
      <c r="O26" s="43"/>
      <c r="P26" s="20"/>
    </row>
    <row r="27" spans="1:20" s="9" customFormat="1" ht="14.45" customHeight="1" x14ac:dyDescent="0.3">
      <c r="A27" s="98"/>
      <c r="B27" s="109"/>
      <c r="C27" s="42" t="s">
        <v>1075</v>
      </c>
      <c r="D27" s="36">
        <f>SUM(D14:D26)</f>
        <v>0</v>
      </c>
      <c r="E27" s="37"/>
      <c r="F27" s="38"/>
      <c r="G27" s="39"/>
      <c r="H27" s="40"/>
      <c r="I27" s="39"/>
      <c r="J27" s="39"/>
      <c r="K27" s="39"/>
      <c r="L27" s="38"/>
      <c r="M27" s="39"/>
      <c r="N27" s="39"/>
      <c r="O27" s="43"/>
      <c r="P27" s="20"/>
    </row>
    <row r="28" spans="1:20" s="9" customFormat="1" ht="14.45" customHeight="1" x14ac:dyDescent="0.3">
      <c r="A28" s="87" t="s">
        <v>1055</v>
      </c>
      <c r="B28" s="88"/>
      <c r="C28" s="88"/>
      <c r="D28" s="36">
        <f>D10+D13+D27</f>
        <v>0</v>
      </c>
      <c r="E28" s="37"/>
      <c r="F28" s="38"/>
      <c r="G28" s="39"/>
      <c r="H28" s="40"/>
      <c r="I28" s="39"/>
      <c r="J28" s="39"/>
      <c r="K28" s="39"/>
      <c r="L28" s="38"/>
      <c r="M28" s="39"/>
      <c r="N28" s="39"/>
      <c r="O28" s="43"/>
      <c r="P28" s="20"/>
    </row>
    <row r="29" spans="1:20" s="9" customFormat="1" ht="14.45" customHeight="1" x14ac:dyDescent="0.3">
      <c r="A29" s="87" t="s">
        <v>1052</v>
      </c>
      <c r="B29" s="88"/>
      <c r="C29" s="88"/>
      <c r="D29" s="36">
        <f>ROUNDDOWN(D28*F29,0)</f>
        <v>0</v>
      </c>
      <c r="E29" s="37" t="s">
        <v>40</v>
      </c>
      <c r="F29" s="45">
        <v>0.01</v>
      </c>
      <c r="G29" s="45"/>
      <c r="H29" s="46"/>
      <c r="I29" s="45"/>
      <c r="J29" s="45"/>
      <c r="K29" s="45"/>
      <c r="L29" s="38"/>
      <c r="M29" s="45"/>
      <c r="N29" s="45"/>
      <c r="O29" s="60"/>
      <c r="P29" s="47">
        <v>6</v>
      </c>
    </row>
    <row r="30" spans="1:20" s="9" customFormat="1" ht="14.45" customHeight="1" x14ac:dyDescent="0.3">
      <c r="A30" s="87" t="s">
        <v>369</v>
      </c>
      <c r="B30" s="88"/>
      <c r="C30" s="88"/>
      <c r="D30" s="36">
        <f>ROUNDDOWN((D13+D27+D29)*F30,0)</f>
        <v>0</v>
      </c>
      <c r="E30" s="37" t="s">
        <v>1058</v>
      </c>
      <c r="F30" s="45">
        <v>0.05</v>
      </c>
      <c r="G30" s="64"/>
      <c r="H30" s="65"/>
      <c r="I30" s="64"/>
      <c r="J30" s="64"/>
      <c r="K30" s="64"/>
      <c r="L30" s="38"/>
      <c r="M30" s="64"/>
      <c r="N30" s="64"/>
      <c r="O30" s="60"/>
      <c r="P30" s="47">
        <v>15</v>
      </c>
    </row>
    <row r="31" spans="1:20" s="9" customFormat="1" ht="14.45" customHeight="1" x14ac:dyDescent="0.3">
      <c r="A31" s="87" t="s">
        <v>289</v>
      </c>
      <c r="B31" s="88"/>
      <c r="C31" s="89"/>
      <c r="D31" s="36">
        <f>공종별집계표!L25</f>
        <v>0</v>
      </c>
      <c r="E31" s="37"/>
      <c r="F31" s="38"/>
      <c r="G31" s="39"/>
      <c r="H31" s="40"/>
      <c r="I31" s="39"/>
      <c r="J31" s="39"/>
      <c r="K31" s="39"/>
      <c r="L31" s="38"/>
      <c r="M31" s="39"/>
      <c r="N31" s="39"/>
      <c r="O31" s="43"/>
    </row>
    <row r="32" spans="1:20" s="9" customFormat="1" ht="14.45" customHeight="1" x14ac:dyDescent="0.3">
      <c r="A32" s="87" t="s">
        <v>1053</v>
      </c>
      <c r="B32" s="88"/>
      <c r="C32" s="88"/>
      <c r="D32" s="36">
        <f>SUM(D28:D31)</f>
        <v>0</v>
      </c>
      <c r="E32" s="37"/>
      <c r="F32" s="38"/>
      <c r="G32" s="39"/>
      <c r="H32" s="40"/>
      <c r="I32" s="39"/>
      <c r="J32" s="39"/>
      <c r="K32" s="39"/>
      <c r="L32" s="39"/>
      <c r="M32" s="39"/>
      <c r="N32" s="39"/>
      <c r="O32" s="43"/>
    </row>
    <row r="33" spans="1:17" s="9" customFormat="1" ht="14.45" customHeight="1" x14ac:dyDescent="0.3">
      <c r="A33" s="87" t="s">
        <v>1051</v>
      </c>
      <c r="B33" s="88"/>
      <c r="C33" s="88"/>
      <c r="D33" s="36">
        <f>ROUNDDOWN(D32*F33,0)</f>
        <v>0</v>
      </c>
      <c r="E33" s="37" t="s">
        <v>37</v>
      </c>
      <c r="F33" s="64">
        <v>0.1</v>
      </c>
      <c r="G33" s="64"/>
      <c r="H33" s="66"/>
      <c r="I33" s="64"/>
      <c r="J33" s="64"/>
      <c r="K33" s="64"/>
      <c r="L33" s="51"/>
      <c r="M33" s="64"/>
      <c r="N33" s="64"/>
      <c r="O33" s="43"/>
    </row>
    <row r="34" spans="1:17" s="9" customFormat="1" ht="14.45" customHeight="1" x14ac:dyDescent="0.3">
      <c r="A34" s="87" t="s">
        <v>636</v>
      </c>
      <c r="B34" s="88"/>
      <c r="C34" s="88"/>
      <c r="D34" s="67">
        <f>INT((D32+D33)/1000)*1000</f>
        <v>0</v>
      </c>
      <c r="E34" s="37"/>
      <c r="F34" s="38"/>
      <c r="G34" s="39"/>
      <c r="H34" s="40"/>
      <c r="I34" s="39"/>
      <c r="J34" s="39"/>
      <c r="K34" s="39"/>
      <c r="L34" s="39" t="s">
        <v>379</v>
      </c>
      <c r="M34" s="39"/>
      <c r="N34" s="39"/>
      <c r="O34" s="43"/>
    </row>
    <row r="35" spans="1:17" s="9" customFormat="1" ht="14.45" customHeight="1" x14ac:dyDescent="0.3">
      <c r="A35" s="87" t="s">
        <v>1050</v>
      </c>
      <c r="B35" s="88"/>
      <c r="C35" s="89"/>
      <c r="D35" s="36">
        <f>ROUNDUP(0,-3)</f>
        <v>0</v>
      </c>
      <c r="E35" s="116" t="s">
        <v>1046</v>
      </c>
      <c r="F35" s="117"/>
      <c r="G35" s="39"/>
      <c r="H35" s="40"/>
      <c r="I35" s="39"/>
      <c r="J35" s="39"/>
      <c r="K35" s="39"/>
      <c r="L35" s="68">
        <f>(D35)/1.1/1.0054</f>
        <v>0</v>
      </c>
      <c r="M35" s="39"/>
      <c r="N35" s="39"/>
      <c r="O35" s="43"/>
      <c r="Q35" s="25">
        <f>D35*10%</f>
        <v>0</v>
      </c>
    </row>
    <row r="36" spans="1:17" s="9" customFormat="1" ht="14.45" customHeight="1" x14ac:dyDescent="0.3">
      <c r="A36" s="87" t="s">
        <v>1049</v>
      </c>
      <c r="B36" s="88"/>
      <c r="C36" s="89"/>
      <c r="D36" s="36">
        <f>ROUNDUP(0,-3)</f>
        <v>0</v>
      </c>
      <c r="E36" s="116"/>
      <c r="F36" s="117"/>
      <c r="G36" s="39"/>
      <c r="H36" s="40"/>
      <c r="I36" s="39"/>
      <c r="J36" s="39"/>
      <c r="K36" s="39"/>
      <c r="L36" s="68"/>
      <c r="M36" s="39"/>
      <c r="N36" s="39"/>
      <c r="O36" s="43"/>
      <c r="Q36" s="25">
        <f>D35+Q35</f>
        <v>0</v>
      </c>
    </row>
    <row r="37" spans="1:17" s="9" customFormat="1" ht="14.45" customHeight="1" x14ac:dyDescent="0.3">
      <c r="A37" s="121" t="s">
        <v>1054</v>
      </c>
      <c r="B37" s="122"/>
      <c r="C37" s="122"/>
      <c r="D37" s="69">
        <f>INT((D34+D35+D36)/1000)*1000</f>
        <v>0</v>
      </c>
      <c r="E37" s="70"/>
      <c r="F37" s="71"/>
      <c r="G37" s="72"/>
      <c r="H37" s="73"/>
      <c r="I37" s="74"/>
      <c r="J37" s="72"/>
      <c r="K37" s="72"/>
      <c r="L37" s="72" t="s">
        <v>379</v>
      </c>
      <c r="M37" s="72"/>
      <c r="N37" s="72"/>
      <c r="O37" s="75"/>
      <c r="Q37" s="25">
        <f>D34+Q36</f>
        <v>0</v>
      </c>
    </row>
  </sheetData>
  <mergeCells count="32">
    <mergeCell ref="A37:C37"/>
    <mergeCell ref="A32:C32"/>
    <mergeCell ref="A33:C33"/>
    <mergeCell ref="A34:C34"/>
    <mergeCell ref="A35:C35"/>
    <mergeCell ref="I9:O9"/>
    <mergeCell ref="B11:B13"/>
    <mergeCell ref="I11:O11"/>
    <mergeCell ref="E35:F35"/>
    <mergeCell ref="A36:C36"/>
    <mergeCell ref="E36:F36"/>
    <mergeCell ref="I12:O12"/>
    <mergeCell ref="B14:B27"/>
    <mergeCell ref="A28:C28"/>
    <mergeCell ref="A29:C29"/>
    <mergeCell ref="A30:C30"/>
    <mergeCell ref="I3:K5"/>
    <mergeCell ref="L3:O3"/>
    <mergeCell ref="L4:O5"/>
    <mergeCell ref="A31:C31"/>
    <mergeCell ref="A1:B1"/>
    <mergeCell ref="I1:K2"/>
    <mergeCell ref="L1:O2"/>
    <mergeCell ref="A2:B2"/>
    <mergeCell ref="C2:D2"/>
    <mergeCell ref="A6:C6"/>
    <mergeCell ref="E6:H6"/>
    <mergeCell ref="I6:O6"/>
    <mergeCell ref="A7:A27"/>
    <mergeCell ref="B7:B10"/>
    <mergeCell ref="I7:O7"/>
    <mergeCell ref="I8:O8"/>
  </mergeCells>
  <phoneticPr fontId="18" type="noConversion"/>
  <pageMargins left="1.0197222232818604" right="0.35430556535720825" top="0.93986111879348755" bottom="0.37986111640930176" header="0.62000000476837158" footer="0.27541667222976685"/>
  <pageSetup paperSize="9" scale="90" orientation="landscape" horizontalDpi="4294967292" verticalDpi="300"/>
  <headerFooter>
    <oddHeader>&amp;C&amp;"돋움,Bold"&amp;15&amp;U공  사  원  가  계  산  서&amp;U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48"/>
  <sheetViews>
    <sheetView topLeftCell="A10" zoomScale="90" zoomScaleNormal="90" zoomScaleSheetLayoutView="75" workbookViewId="0">
      <selection activeCell="E7" sqref="E7"/>
    </sheetView>
  </sheetViews>
  <sheetFormatPr defaultColWidth="8.625"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23" t="s">
        <v>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0" ht="30" customHeight="1" x14ac:dyDescent="0.3">
      <c r="A2" s="124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20" ht="30" customHeight="1" x14ac:dyDescent="0.3">
      <c r="A3" s="125" t="s">
        <v>79</v>
      </c>
      <c r="B3" s="125" t="s">
        <v>76</v>
      </c>
      <c r="C3" s="125" t="s">
        <v>591</v>
      </c>
      <c r="D3" s="125" t="s">
        <v>590</v>
      </c>
      <c r="E3" s="125" t="s">
        <v>827</v>
      </c>
      <c r="F3" s="125"/>
      <c r="G3" s="125" t="s">
        <v>825</v>
      </c>
      <c r="H3" s="125"/>
      <c r="I3" s="125" t="s">
        <v>78</v>
      </c>
      <c r="J3" s="125"/>
      <c r="K3" s="125" t="s">
        <v>77</v>
      </c>
      <c r="L3" s="125"/>
      <c r="M3" s="125" t="s">
        <v>826</v>
      </c>
      <c r="N3" s="124" t="s">
        <v>830</v>
      </c>
      <c r="O3" s="124" t="s">
        <v>592</v>
      </c>
      <c r="P3" s="124" t="s">
        <v>833</v>
      </c>
      <c r="Q3" s="124" t="s">
        <v>845</v>
      </c>
      <c r="R3" s="124" t="s">
        <v>828</v>
      </c>
      <c r="S3" s="124" t="s">
        <v>832</v>
      </c>
      <c r="T3" s="124" t="s">
        <v>81</v>
      </c>
    </row>
    <row r="4" spans="1:20" ht="30" customHeight="1" x14ac:dyDescent="0.3">
      <c r="A4" s="126"/>
      <c r="B4" s="126"/>
      <c r="C4" s="126"/>
      <c r="D4" s="126"/>
      <c r="E4" s="4" t="s">
        <v>840</v>
      </c>
      <c r="F4" s="4" t="s">
        <v>829</v>
      </c>
      <c r="G4" s="4" t="s">
        <v>840</v>
      </c>
      <c r="H4" s="4" t="s">
        <v>829</v>
      </c>
      <c r="I4" s="4" t="s">
        <v>840</v>
      </c>
      <c r="J4" s="4" t="s">
        <v>829</v>
      </c>
      <c r="K4" s="4" t="s">
        <v>840</v>
      </c>
      <c r="L4" s="4" t="s">
        <v>829</v>
      </c>
      <c r="M4" s="126"/>
      <c r="N4" s="124"/>
      <c r="O4" s="124"/>
      <c r="P4" s="124"/>
      <c r="Q4" s="124"/>
      <c r="R4" s="124"/>
      <c r="S4" s="124"/>
      <c r="T4" s="124"/>
    </row>
    <row r="5" spans="1:20" ht="30" customHeight="1" x14ac:dyDescent="0.3">
      <c r="A5" s="5" t="s">
        <v>234</v>
      </c>
      <c r="B5" s="5" t="s">
        <v>588</v>
      </c>
      <c r="C5" s="5" t="s">
        <v>588</v>
      </c>
      <c r="D5" s="6">
        <v>1</v>
      </c>
      <c r="E5" s="7">
        <f>F6+F26</f>
        <v>0</v>
      </c>
      <c r="F5" s="7">
        <f t="shared" ref="F5:F27" si="0">E5*D5</f>
        <v>0</v>
      </c>
      <c r="G5" s="7">
        <f>H6+H26</f>
        <v>0</v>
      </c>
      <c r="H5" s="7">
        <f t="shared" ref="H5:H27" si="1">G5*D5</f>
        <v>0</v>
      </c>
      <c r="I5" s="7">
        <f>J6+J26</f>
        <v>0</v>
      </c>
      <c r="J5" s="7">
        <f t="shared" ref="J5:J27" si="2">I5*D5</f>
        <v>0</v>
      </c>
      <c r="K5" s="7">
        <f t="shared" ref="K5:K27" si="3">E5+G5+I5</f>
        <v>0</v>
      </c>
      <c r="L5" s="7">
        <f t="shared" ref="L5:L27" si="4">F5+H5+J5</f>
        <v>0</v>
      </c>
      <c r="M5" s="5" t="s">
        <v>588</v>
      </c>
      <c r="N5" s="1" t="s">
        <v>595</v>
      </c>
      <c r="O5" s="1" t="s">
        <v>588</v>
      </c>
      <c r="P5" s="1" t="s">
        <v>588</v>
      </c>
      <c r="Q5" s="1" t="s">
        <v>588</v>
      </c>
      <c r="R5">
        <v>1</v>
      </c>
      <c r="S5" s="1" t="s">
        <v>588</v>
      </c>
      <c r="T5" s="3"/>
    </row>
    <row r="6" spans="1:20" ht="30" customHeight="1" x14ac:dyDescent="0.3">
      <c r="A6" s="5" t="s">
        <v>229</v>
      </c>
      <c r="B6" s="5" t="s">
        <v>588</v>
      </c>
      <c r="C6" s="5" t="s">
        <v>588</v>
      </c>
      <c r="D6" s="6">
        <v>1</v>
      </c>
      <c r="E6" s="7">
        <f>(F7+F8+F9+F10+F11+F12+F13+F14+F15+F16+F17+F18+F19+F20+F21+F22+F23+F24)</f>
        <v>0</v>
      </c>
      <c r="F6" s="7">
        <f>E6*D6</f>
        <v>0</v>
      </c>
      <c r="G6" s="7">
        <f>H7+H8+H9+H10+H11+H12+H13+H14+H15+H16+H17+H18+H19+H20+H21+H22+H23+H24</f>
        <v>0</v>
      </c>
      <c r="H6" s="7">
        <f t="shared" si="1"/>
        <v>0</v>
      </c>
      <c r="I6" s="7">
        <f>J7+J8+J9+J10+J11+J12+J13+J14+J15+J16+J17+J18+J19+J20+J21+J22+J23+J24</f>
        <v>0</v>
      </c>
      <c r="J6" s="7">
        <f t="shared" si="2"/>
        <v>0</v>
      </c>
      <c r="K6" s="7">
        <f t="shared" si="3"/>
        <v>0</v>
      </c>
      <c r="L6" s="7">
        <f t="shared" si="4"/>
        <v>0</v>
      </c>
      <c r="M6" s="5" t="s">
        <v>588</v>
      </c>
      <c r="N6" s="1" t="s">
        <v>854</v>
      </c>
      <c r="O6" s="1" t="s">
        <v>588</v>
      </c>
      <c r="P6" s="1" t="s">
        <v>595</v>
      </c>
      <c r="Q6" s="1" t="s">
        <v>588</v>
      </c>
      <c r="R6">
        <v>2</v>
      </c>
      <c r="S6" s="1" t="s">
        <v>588</v>
      </c>
      <c r="T6" s="3"/>
    </row>
    <row r="7" spans="1:20" ht="30" customHeight="1" x14ac:dyDescent="0.3">
      <c r="A7" s="5" t="s">
        <v>225</v>
      </c>
      <c r="B7" s="5" t="s">
        <v>588</v>
      </c>
      <c r="C7" s="5" t="s">
        <v>588</v>
      </c>
      <c r="D7" s="6">
        <v>1</v>
      </c>
      <c r="E7" s="7">
        <f>공종별내역서!F27</f>
        <v>0</v>
      </c>
      <c r="F7" s="7">
        <f t="shared" si="0"/>
        <v>0</v>
      </c>
      <c r="G7" s="7">
        <f>공종별내역서!H27</f>
        <v>0</v>
      </c>
      <c r="H7" s="7">
        <f t="shared" si="1"/>
        <v>0</v>
      </c>
      <c r="I7" s="7">
        <f>공종별내역서!J27</f>
        <v>0</v>
      </c>
      <c r="J7" s="7">
        <f t="shared" si="2"/>
        <v>0</v>
      </c>
      <c r="K7" s="7">
        <f t="shared" si="3"/>
        <v>0</v>
      </c>
      <c r="L7" s="7">
        <f t="shared" si="4"/>
        <v>0</v>
      </c>
      <c r="M7" s="5" t="s">
        <v>588</v>
      </c>
      <c r="N7" s="1" t="s">
        <v>858</v>
      </c>
      <c r="O7" s="1" t="s">
        <v>588</v>
      </c>
      <c r="P7" s="1" t="s">
        <v>854</v>
      </c>
      <c r="Q7" s="1" t="s">
        <v>588</v>
      </c>
      <c r="R7">
        <v>3</v>
      </c>
      <c r="S7" s="1" t="s">
        <v>588</v>
      </c>
      <c r="T7" s="3"/>
    </row>
    <row r="8" spans="1:20" ht="30" customHeight="1" x14ac:dyDescent="0.3">
      <c r="A8" s="5" t="s">
        <v>230</v>
      </c>
      <c r="B8" s="5" t="s">
        <v>588</v>
      </c>
      <c r="C8" s="5" t="s">
        <v>588</v>
      </c>
      <c r="D8" s="6">
        <v>1</v>
      </c>
      <c r="E8" s="7">
        <f>공종별내역서!F51</f>
        <v>0</v>
      </c>
      <c r="F8" s="7">
        <f t="shared" si="0"/>
        <v>0</v>
      </c>
      <c r="G8" s="7">
        <f>공종별내역서!H51</f>
        <v>0</v>
      </c>
      <c r="H8" s="7">
        <f t="shared" si="1"/>
        <v>0</v>
      </c>
      <c r="I8" s="7">
        <f>공종별내역서!J51</f>
        <v>0</v>
      </c>
      <c r="J8" s="7">
        <f t="shared" si="2"/>
        <v>0</v>
      </c>
      <c r="K8" s="7">
        <f t="shared" si="3"/>
        <v>0</v>
      </c>
      <c r="L8" s="7">
        <f t="shared" si="4"/>
        <v>0</v>
      </c>
      <c r="M8" s="5" t="s">
        <v>588</v>
      </c>
      <c r="N8" s="1" t="s">
        <v>875</v>
      </c>
      <c r="O8" s="1" t="s">
        <v>588</v>
      </c>
      <c r="P8" s="1" t="s">
        <v>854</v>
      </c>
      <c r="Q8" s="1" t="s">
        <v>588</v>
      </c>
      <c r="R8">
        <v>3</v>
      </c>
      <c r="S8" s="1" t="s">
        <v>588</v>
      </c>
      <c r="T8" s="3"/>
    </row>
    <row r="9" spans="1:20" ht="30" customHeight="1" x14ac:dyDescent="0.3">
      <c r="A9" s="5" t="s">
        <v>222</v>
      </c>
      <c r="B9" s="5" t="s">
        <v>588</v>
      </c>
      <c r="C9" s="5" t="s">
        <v>588</v>
      </c>
      <c r="D9" s="6">
        <v>1</v>
      </c>
      <c r="E9" s="7">
        <f>공종별내역서!F75</f>
        <v>0</v>
      </c>
      <c r="F9" s="7">
        <f t="shared" si="0"/>
        <v>0</v>
      </c>
      <c r="G9" s="7">
        <f>공종별내역서!H75</f>
        <v>0</v>
      </c>
      <c r="H9" s="7">
        <f t="shared" si="1"/>
        <v>0</v>
      </c>
      <c r="I9" s="7">
        <f>공종별내역서!J75</f>
        <v>0</v>
      </c>
      <c r="J9" s="7">
        <f t="shared" si="2"/>
        <v>0</v>
      </c>
      <c r="K9" s="7">
        <f t="shared" si="3"/>
        <v>0</v>
      </c>
      <c r="L9" s="7">
        <f t="shared" si="4"/>
        <v>0</v>
      </c>
      <c r="M9" s="5" t="s">
        <v>588</v>
      </c>
      <c r="N9" s="1" t="s">
        <v>871</v>
      </c>
      <c r="O9" s="1" t="s">
        <v>588</v>
      </c>
      <c r="P9" s="1" t="s">
        <v>854</v>
      </c>
      <c r="Q9" s="1" t="s">
        <v>588</v>
      </c>
      <c r="R9">
        <v>3</v>
      </c>
      <c r="S9" s="1" t="s">
        <v>588</v>
      </c>
      <c r="T9" s="3"/>
    </row>
    <row r="10" spans="1:20" ht="30" customHeight="1" x14ac:dyDescent="0.3">
      <c r="A10" s="5" t="s">
        <v>213</v>
      </c>
      <c r="B10" s="5" t="s">
        <v>588</v>
      </c>
      <c r="C10" s="5" t="s">
        <v>588</v>
      </c>
      <c r="D10" s="6">
        <v>1</v>
      </c>
      <c r="E10" s="7">
        <f>공종별내역서!F99</f>
        <v>0</v>
      </c>
      <c r="F10" s="7">
        <f t="shared" si="0"/>
        <v>0</v>
      </c>
      <c r="G10" s="7">
        <f>공종별내역서!H99</f>
        <v>0</v>
      </c>
      <c r="H10" s="7">
        <f t="shared" si="1"/>
        <v>0</v>
      </c>
      <c r="I10" s="7">
        <f>공종별내역서!J99</f>
        <v>0</v>
      </c>
      <c r="J10" s="7">
        <f t="shared" si="2"/>
        <v>0</v>
      </c>
      <c r="K10" s="7">
        <f t="shared" si="3"/>
        <v>0</v>
      </c>
      <c r="L10" s="7">
        <f t="shared" si="4"/>
        <v>0</v>
      </c>
      <c r="M10" s="5" t="s">
        <v>588</v>
      </c>
      <c r="N10" s="1" t="s">
        <v>865</v>
      </c>
      <c r="O10" s="1" t="s">
        <v>588</v>
      </c>
      <c r="P10" s="1" t="s">
        <v>854</v>
      </c>
      <c r="Q10" s="1" t="s">
        <v>588</v>
      </c>
      <c r="R10">
        <v>3</v>
      </c>
      <c r="S10" s="1" t="s">
        <v>588</v>
      </c>
      <c r="T10" s="3"/>
    </row>
    <row r="11" spans="1:20" ht="30" customHeight="1" x14ac:dyDescent="0.3">
      <c r="A11" s="5" t="s">
        <v>232</v>
      </c>
      <c r="B11" s="5" t="s">
        <v>588</v>
      </c>
      <c r="C11" s="5" t="s">
        <v>588</v>
      </c>
      <c r="D11" s="6">
        <v>1</v>
      </c>
      <c r="E11" s="7">
        <f>공종별내역서!F123</f>
        <v>0</v>
      </c>
      <c r="F11" s="7">
        <f t="shared" si="0"/>
        <v>0</v>
      </c>
      <c r="G11" s="7">
        <f>공종별내역서!H123</f>
        <v>0</v>
      </c>
      <c r="H11" s="7">
        <f t="shared" si="1"/>
        <v>0</v>
      </c>
      <c r="I11" s="7">
        <f>공종별내역서!J123</f>
        <v>0</v>
      </c>
      <c r="J11" s="7">
        <f t="shared" si="2"/>
        <v>0</v>
      </c>
      <c r="K11" s="7">
        <f t="shared" si="3"/>
        <v>0</v>
      </c>
      <c r="L11" s="7">
        <f t="shared" si="4"/>
        <v>0</v>
      </c>
      <c r="M11" s="5" t="s">
        <v>588</v>
      </c>
      <c r="N11" s="1" t="s">
        <v>882</v>
      </c>
      <c r="O11" s="1" t="s">
        <v>588</v>
      </c>
      <c r="P11" s="1" t="s">
        <v>854</v>
      </c>
      <c r="Q11" s="1" t="s">
        <v>588</v>
      </c>
      <c r="R11">
        <v>3</v>
      </c>
      <c r="S11" s="1" t="s">
        <v>588</v>
      </c>
      <c r="T11" s="3"/>
    </row>
    <row r="12" spans="1:20" ht="30" customHeight="1" x14ac:dyDescent="0.3">
      <c r="A12" s="5" t="s">
        <v>166</v>
      </c>
      <c r="B12" s="5" t="s">
        <v>588</v>
      </c>
      <c r="C12" s="5" t="s">
        <v>588</v>
      </c>
      <c r="D12" s="6">
        <v>1</v>
      </c>
      <c r="E12" s="7">
        <f>공종별내역서!F147</f>
        <v>0</v>
      </c>
      <c r="F12" s="7">
        <f t="shared" si="0"/>
        <v>0</v>
      </c>
      <c r="G12" s="7">
        <f>공종별내역서!H147</f>
        <v>0</v>
      </c>
      <c r="H12" s="7">
        <f t="shared" si="1"/>
        <v>0</v>
      </c>
      <c r="I12" s="7">
        <f>공종별내역서!J147</f>
        <v>0</v>
      </c>
      <c r="J12" s="7">
        <f t="shared" si="2"/>
        <v>0</v>
      </c>
      <c r="K12" s="7">
        <f t="shared" si="3"/>
        <v>0</v>
      </c>
      <c r="L12" s="7">
        <f t="shared" si="4"/>
        <v>0</v>
      </c>
      <c r="M12" s="5" t="s">
        <v>588</v>
      </c>
      <c r="N12" s="1" t="s">
        <v>881</v>
      </c>
      <c r="O12" s="1" t="s">
        <v>588</v>
      </c>
      <c r="P12" s="1" t="s">
        <v>854</v>
      </c>
      <c r="Q12" s="1" t="s">
        <v>588</v>
      </c>
      <c r="R12">
        <v>3</v>
      </c>
      <c r="S12" s="1" t="s">
        <v>588</v>
      </c>
      <c r="T12" s="3"/>
    </row>
    <row r="13" spans="1:20" ht="30" customHeight="1" x14ac:dyDescent="0.3">
      <c r="A13" s="5" t="s">
        <v>167</v>
      </c>
      <c r="B13" s="5" t="s">
        <v>588</v>
      </c>
      <c r="C13" s="5" t="s">
        <v>588</v>
      </c>
      <c r="D13" s="6">
        <v>1</v>
      </c>
      <c r="E13" s="7">
        <f>공종별내역서!F171</f>
        <v>0</v>
      </c>
      <c r="F13" s="7">
        <f t="shared" si="0"/>
        <v>0</v>
      </c>
      <c r="G13" s="7">
        <f>공종별내역서!H171</f>
        <v>0</v>
      </c>
      <c r="H13" s="7">
        <f t="shared" si="1"/>
        <v>0</v>
      </c>
      <c r="I13" s="7">
        <f>공종별내역서!J171</f>
        <v>0</v>
      </c>
      <c r="J13" s="7">
        <f t="shared" si="2"/>
        <v>0</v>
      </c>
      <c r="K13" s="7">
        <f t="shared" si="3"/>
        <v>0</v>
      </c>
      <c r="L13" s="7">
        <f t="shared" si="4"/>
        <v>0</v>
      </c>
      <c r="M13" s="5" t="s">
        <v>588</v>
      </c>
      <c r="N13" s="1" t="s">
        <v>883</v>
      </c>
      <c r="O13" s="1" t="s">
        <v>588</v>
      </c>
      <c r="P13" s="1" t="s">
        <v>854</v>
      </c>
      <c r="Q13" s="1" t="s">
        <v>588</v>
      </c>
      <c r="R13">
        <v>3</v>
      </c>
      <c r="S13" s="1" t="s">
        <v>588</v>
      </c>
      <c r="T13" s="3"/>
    </row>
    <row r="14" spans="1:20" ht="30" customHeight="1" x14ac:dyDescent="0.3">
      <c r="A14" s="5" t="s">
        <v>173</v>
      </c>
      <c r="B14" s="5" t="s">
        <v>588</v>
      </c>
      <c r="C14" s="5" t="s">
        <v>588</v>
      </c>
      <c r="D14" s="6">
        <v>1</v>
      </c>
      <c r="E14" s="7">
        <f>공종별내역서!F195</f>
        <v>0</v>
      </c>
      <c r="F14" s="7">
        <f t="shared" si="0"/>
        <v>0</v>
      </c>
      <c r="G14" s="7">
        <f>공종별내역서!H195</f>
        <v>0</v>
      </c>
      <c r="H14" s="7">
        <f t="shared" si="1"/>
        <v>0</v>
      </c>
      <c r="I14" s="7">
        <f>공종별내역서!J195</f>
        <v>0</v>
      </c>
      <c r="J14" s="7">
        <f t="shared" si="2"/>
        <v>0</v>
      </c>
      <c r="K14" s="7">
        <f t="shared" si="3"/>
        <v>0</v>
      </c>
      <c r="L14" s="7">
        <f t="shared" si="4"/>
        <v>0</v>
      </c>
      <c r="M14" s="5" t="s">
        <v>588</v>
      </c>
      <c r="N14" s="1" t="s">
        <v>889</v>
      </c>
      <c r="O14" s="1" t="s">
        <v>588</v>
      </c>
      <c r="P14" s="1" t="s">
        <v>854</v>
      </c>
      <c r="Q14" s="1" t="s">
        <v>588</v>
      </c>
      <c r="R14">
        <v>3</v>
      </c>
      <c r="S14" s="1" t="s">
        <v>588</v>
      </c>
      <c r="T14" s="3"/>
    </row>
    <row r="15" spans="1:20" ht="30" customHeight="1" x14ac:dyDescent="0.3">
      <c r="A15" s="5" t="s">
        <v>174</v>
      </c>
      <c r="B15" s="5" t="s">
        <v>588</v>
      </c>
      <c r="C15" s="5" t="s">
        <v>588</v>
      </c>
      <c r="D15" s="6">
        <v>1</v>
      </c>
      <c r="E15" s="7">
        <f>공종별내역서!F219</f>
        <v>0</v>
      </c>
      <c r="F15" s="7">
        <f t="shared" si="0"/>
        <v>0</v>
      </c>
      <c r="G15" s="7">
        <f>공종별내역서!H219</f>
        <v>0</v>
      </c>
      <c r="H15" s="7">
        <f t="shared" si="1"/>
        <v>0</v>
      </c>
      <c r="I15" s="7">
        <f>공종별내역서!J219</f>
        <v>0</v>
      </c>
      <c r="J15" s="7">
        <f t="shared" si="2"/>
        <v>0</v>
      </c>
      <c r="K15" s="7">
        <f t="shared" si="3"/>
        <v>0</v>
      </c>
      <c r="L15" s="7">
        <f t="shared" si="4"/>
        <v>0</v>
      </c>
      <c r="M15" s="5" t="s">
        <v>588</v>
      </c>
      <c r="N15" s="1" t="s">
        <v>894</v>
      </c>
      <c r="O15" s="1" t="s">
        <v>588</v>
      </c>
      <c r="P15" s="1" t="s">
        <v>854</v>
      </c>
      <c r="Q15" s="1" t="s">
        <v>588</v>
      </c>
      <c r="R15">
        <v>3</v>
      </c>
      <c r="S15" s="1" t="s">
        <v>588</v>
      </c>
      <c r="T15" s="3"/>
    </row>
    <row r="16" spans="1:20" ht="30" customHeight="1" x14ac:dyDescent="0.3">
      <c r="A16" s="5" t="s">
        <v>176</v>
      </c>
      <c r="B16" s="5" t="s">
        <v>588</v>
      </c>
      <c r="C16" s="5" t="s">
        <v>588</v>
      </c>
      <c r="D16" s="6">
        <v>1</v>
      </c>
      <c r="E16" s="7">
        <f>공종별내역서!F241</f>
        <v>0</v>
      </c>
      <c r="F16" s="7">
        <f t="shared" si="0"/>
        <v>0</v>
      </c>
      <c r="G16" s="7">
        <f>공종별내역서!H241</f>
        <v>0</v>
      </c>
      <c r="H16" s="7">
        <f t="shared" si="1"/>
        <v>0</v>
      </c>
      <c r="I16" s="7">
        <f>공종별내역서!J241</f>
        <v>0</v>
      </c>
      <c r="J16" s="7">
        <f t="shared" si="2"/>
        <v>0</v>
      </c>
      <c r="K16" s="7">
        <f t="shared" si="3"/>
        <v>0</v>
      </c>
      <c r="L16" s="7">
        <f t="shared" si="4"/>
        <v>0</v>
      </c>
      <c r="M16" s="5" t="s">
        <v>588</v>
      </c>
      <c r="N16" s="1" t="s">
        <v>901</v>
      </c>
      <c r="O16" s="1" t="s">
        <v>588</v>
      </c>
      <c r="P16" s="1" t="s">
        <v>854</v>
      </c>
      <c r="Q16" s="1" t="s">
        <v>588</v>
      </c>
      <c r="R16">
        <v>3</v>
      </c>
      <c r="S16" s="1" t="s">
        <v>588</v>
      </c>
      <c r="T16" s="3"/>
    </row>
    <row r="17" spans="1:20" ht="30" customHeight="1" x14ac:dyDescent="0.3">
      <c r="A17" s="5" t="s">
        <v>191</v>
      </c>
      <c r="B17" s="5" t="s">
        <v>588</v>
      </c>
      <c r="C17" s="5" t="s">
        <v>588</v>
      </c>
      <c r="D17" s="6">
        <v>1</v>
      </c>
      <c r="E17" s="7">
        <f>공종별내역서!F267</f>
        <v>0</v>
      </c>
      <c r="F17" s="7">
        <f t="shared" si="0"/>
        <v>0</v>
      </c>
      <c r="G17" s="7">
        <f>공종별내역서!H267</f>
        <v>0</v>
      </c>
      <c r="H17" s="7">
        <f t="shared" si="1"/>
        <v>0</v>
      </c>
      <c r="I17" s="7">
        <f>공종별내역서!J267</f>
        <v>0</v>
      </c>
      <c r="J17" s="7">
        <f t="shared" si="2"/>
        <v>0</v>
      </c>
      <c r="K17" s="7">
        <f t="shared" si="3"/>
        <v>0</v>
      </c>
      <c r="L17" s="7">
        <f t="shared" si="4"/>
        <v>0</v>
      </c>
      <c r="M17" s="5" t="s">
        <v>588</v>
      </c>
      <c r="N17" s="1" t="s">
        <v>899</v>
      </c>
      <c r="O17" s="1" t="s">
        <v>588</v>
      </c>
      <c r="P17" s="1" t="s">
        <v>854</v>
      </c>
      <c r="Q17" s="1" t="s">
        <v>588</v>
      </c>
      <c r="R17">
        <v>3</v>
      </c>
      <c r="S17" s="1" t="s">
        <v>588</v>
      </c>
      <c r="T17" s="3"/>
    </row>
    <row r="18" spans="1:20" ht="30" customHeight="1" x14ac:dyDescent="0.3">
      <c r="A18" s="5" t="s">
        <v>205</v>
      </c>
      <c r="B18" s="5" t="s">
        <v>588</v>
      </c>
      <c r="C18" s="5" t="s">
        <v>588</v>
      </c>
      <c r="D18" s="6">
        <v>1</v>
      </c>
      <c r="E18" s="7">
        <f>공종별내역서!F315</f>
        <v>0</v>
      </c>
      <c r="F18" s="7">
        <f t="shared" si="0"/>
        <v>0</v>
      </c>
      <c r="G18" s="7">
        <f>공종별내역서!H315</f>
        <v>0</v>
      </c>
      <c r="H18" s="7">
        <f t="shared" si="1"/>
        <v>0</v>
      </c>
      <c r="I18" s="7">
        <f>공종별내역서!J315</f>
        <v>0</v>
      </c>
      <c r="J18" s="7">
        <f t="shared" si="2"/>
        <v>0</v>
      </c>
      <c r="K18" s="7">
        <f t="shared" si="3"/>
        <v>0</v>
      </c>
      <c r="L18" s="7">
        <f t="shared" si="4"/>
        <v>0</v>
      </c>
      <c r="M18" s="5" t="s">
        <v>588</v>
      </c>
      <c r="N18" s="1" t="s">
        <v>912</v>
      </c>
      <c r="O18" s="1" t="s">
        <v>588</v>
      </c>
      <c r="P18" s="1" t="s">
        <v>854</v>
      </c>
      <c r="Q18" s="1" t="s">
        <v>588</v>
      </c>
      <c r="R18">
        <v>3</v>
      </c>
      <c r="S18" s="1" t="s">
        <v>588</v>
      </c>
      <c r="T18" s="3"/>
    </row>
    <row r="19" spans="1:20" ht="30" customHeight="1" x14ac:dyDescent="0.3">
      <c r="A19" s="5" t="s">
        <v>202</v>
      </c>
      <c r="B19" s="5" t="s">
        <v>588</v>
      </c>
      <c r="C19" s="5" t="s">
        <v>588</v>
      </c>
      <c r="D19" s="6">
        <v>1</v>
      </c>
      <c r="E19" s="7">
        <f>공종별내역서!F339</f>
        <v>0</v>
      </c>
      <c r="F19" s="7">
        <f t="shared" si="0"/>
        <v>0</v>
      </c>
      <c r="G19" s="7">
        <f>공종별내역서!H339</f>
        <v>0</v>
      </c>
      <c r="H19" s="7">
        <f t="shared" si="1"/>
        <v>0</v>
      </c>
      <c r="I19" s="7">
        <f>공종별내역서!J339</f>
        <v>0</v>
      </c>
      <c r="J19" s="7">
        <f t="shared" si="2"/>
        <v>0</v>
      </c>
      <c r="K19" s="7">
        <f t="shared" si="3"/>
        <v>0</v>
      </c>
      <c r="L19" s="7">
        <f t="shared" si="4"/>
        <v>0</v>
      </c>
      <c r="M19" s="5" t="s">
        <v>588</v>
      </c>
      <c r="N19" s="1" t="s">
        <v>924</v>
      </c>
      <c r="O19" s="1" t="s">
        <v>588</v>
      </c>
      <c r="P19" s="1" t="s">
        <v>854</v>
      </c>
      <c r="Q19" s="1" t="s">
        <v>588</v>
      </c>
      <c r="R19">
        <v>3</v>
      </c>
      <c r="S19" s="1" t="s">
        <v>588</v>
      </c>
      <c r="T19" s="3"/>
    </row>
    <row r="20" spans="1:20" ht="30" customHeight="1" x14ac:dyDescent="0.3">
      <c r="A20" s="5" t="s">
        <v>199</v>
      </c>
      <c r="B20" s="5" t="s">
        <v>588</v>
      </c>
      <c r="C20" s="5" t="s">
        <v>588</v>
      </c>
      <c r="D20" s="6">
        <v>1</v>
      </c>
      <c r="E20" s="7">
        <f>공종별내역서!F363</f>
        <v>0</v>
      </c>
      <c r="F20" s="7">
        <f t="shared" si="0"/>
        <v>0</v>
      </c>
      <c r="G20" s="7">
        <f>공종별내역서!H363</f>
        <v>0</v>
      </c>
      <c r="H20" s="7">
        <f t="shared" si="1"/>
        <v>0</v>
      </c>
      <c r="I20" s="7">
        <f>공종별내역서!J363</f>
        <v>0</v>
      </c>
      <c r="J20" s="7">
        <f t="shared" si="2"/>
        <v>0</v>
      </c>
      <c r="K20" s="7">
        <f t="shared" si="3"/>
        <v>0</v>
      </c>
      <c r="L20" s="7">
        <f t="shared" si="4"/>
        <v>0</v>
      </c>
      <c r="M20" s="5" t="s">
        <v>588</v>
      </c>
      <c r="N20" s="1" t="s">
        <v>923</v>
      </c>
      <c r="O20" s="1" t="s">
        <v>588</v>
      </c>
      <c r="P20" s="1" t="s">
        <v>854</v>
      </c>
      <c r="Q20" s="1" t="s">
        <v>588</v>
      </c>
      <c r="R20">
        <v>3</v>
      </c>
      <c r="S20" s="1" t="s">
        <v>588</v>
      </c>
      <c r="T20" s="3"/>
    </row>
    <row r="21" spans="1:20" ht="30" customHeight="1" x14ac:dyDescent="0.3">
      <c r="A21" s="5" t="s">
        <v>192</v>
      </c>
      <c r="B21" s="5" t="s">
        <v>588</v>
      </c>
      <c r="C21" s="5" t="s">
        <v>588</v>
      </c>
      <c r="D21" s="6">
        <v>1</v>
      </c>
      <c r="E21" s="7">
        <f>공종별내역서!F411</f>
        <v>0</v>
      </c>
      <c r="F21" s="7">
        <f t="shared" si="0"/>
        <v>0</v>
      </c>
      <c r="G21" s="7">
        <f>공종별내역서!H411</f>
        <v>0</v>
      </c>
      <c r="H21" s="7">
        <f t="shared" si="1"/>
        <v>0</v>
      </c>
      <c r="I21" s="7">
        <f>공종별내역서!J411</f>
        <v>0</v>
      </c>
      <c r="J21" s="7">
        <f t="shared" si="2"/>
        <v>0</v>
      </c>
      <c r="K21" s="7">
        <f t="shared" si="3"/>
        <v>0</v>
      </c>
      <c r="L21" s="7">
        <f t="shared" si="4"/>
        <v>0</v>
      </c>
      <c r="M21" s="5" t="s">
        <v>588</v>
      </c>
      <c r="N21" s="1" t="s">
        <v>939</v>
      </c>
      <c r="O21" s="1" t="s">
        <v>588</v>
      </c>
      <c r="P21" s="1" t="s">
        <v>854</v>
      </c>
      <c r="Q21" s="1" t="s">
        <v>588</v>
      </c>
      <c r="R21">
        <v>3</v>
      </c>
      <c r="S21" s="1" t="s">
        <v>588</v>
      </c>
      <c r="T21" s="3"/>
    </row>
    <row r="22" spans="1:20" ht="30" customHeight="1" x14ac:dyDescent="0.3">
      <c r="A22" s="5" t="s">
        <v>185</v>
      </c>
      <c r="B22" s="5" t="s">
        <v>588</v>
      </c>
      <c r="C22" s="5" t="s">
        <v>588</v>
      </c>
      <c r="D22" s="6">
        <v>1</v>
      </c>
      <c r="E22" s="7">
        <f>공종별내역서!F435</f>
        <v>0</v>
      </c>
      <c r="F22" s="7">
        <f t="shared" si="0"/>
        <v>0</v>
      </c>
      <c r="G22" s="7">
        <f>공종별내역서!H435</f>
        <v>0</v>
      </c>
      <c r="H22" s="7">
        <f t="shared" si="1"/>
        <v>0</v>
      </c>
      <c r="I22" s="7">
        <f>공종별내역서!J435</f>
        <v>0</v>
      </c>
      <c r="J22" s="7">
        <f t="shared" si="2"/>
        <v>0</v>
      </c>
      <c r="K22" s="7">
        <f t="shared" si="3"/>
        <v>0</v>
      </c>
      <c r="L22" s="7">
        <f t="shared" si="4"/>
        <v>0</v>
      </c>
      <c r="M22" s="5" t="s">
        <v>588</v>
      </c>
      <c r="N22" s="1" t="s">
        <v>956</v>
      </c>
      <c r="O22" s="1" t="s">
        <v>588</v>
      </c>
      <c r="P22" s="1" t="s">
        <v>854</v>
      </c>
      <c r="Q22" s="1" t="s">
        <v>588</v>
      </c>
      <c r="R22">
        <v>3</v>
      </c>
      <c r="S22" s="1" t="s">
        <v>588</v>
      </c>
      <c r="T22" s="3"/>
    </row>
    <row r="23" spans="1:20" ht="30" customHeight="1" x14ac:dyDescent="0.3">
      <c r="A23" s="5" t="s">
        <v>264</v>
      </c>
      <c r="B23" s="5" t="s">
        <v>588</v>
      </c>
      <c r="C23" s="5" t="s">
        <v>588</v>
      </c>
      <c r="D23" s="6">
        <v>1</v>
      </c>
      <c r="E23" s="7">
        <f>공종별내역서!F459</f>
        <v>0</v>
      </c>
      <c r="F23" s="7">
        <f t="shared" si="0"/>
        <v>0</v>
      </c>
      <c r="G23" s="7">
        <f>공종별내역서!H459</f>
        <v>0</v>
      </c>
      <c r="H23" s="7">
        <f t="shared" si="1"/>
        <v>0</v>
      </c>
      <c r="I23" s="7">
        <f>공종별내역서!J459</f>
        <v>0</v>
      </c>
      <c r="J23" s="7">
        <f t="shared" si="2"/>
        <v>0</v>
      </c>
      <c r="K23" s="7">
        <f t="shared" si="3"/>
        <v>0</v>
      </c>
      <c r="L23" s="7">
        <f t="shared" si="4"/>
        <v>0</v>
      </c>
      <c r="M23" s="5" t="s">
        <v>588</v>
      </c>
      <c r="N23" s="1" t="s">
        <v>952</v>
      </c>
      <c r="O23" s="1" t="s">
        <v>588</v>
      </c>
      <c r="P23" s="1" t="s">
        <v>854</v>
      </c>
      <c r="Q23" s="1" t="s">
        <v>588</v>
      </c>
      <c r="R23">
        <v>3</v>
      </c>
      <c r="S23" s="1" t="s">
        <v>588</v>
      </c>
      <c r="T23" s="3"/>
    </row>
    <row r="24" spans="1:20" ht="30" customHeight="1" x14ac:dyDescent="0.3">
      <c r="A24" s="5" t="s">
        <v>209</v>
      </c>
      <c r="B24" s="5" t="s">
        <v>588</v>
      </c>
      <c r="C24" s="5" t="s">
        <v>588</v>
      </c>
      <c r="D24" s="6">
        <v>1</v>
      </c>
      <c r="E24" s="7">
        <f>공종별내역서!F483</f>
        <v>0</v>
      </c>
      <c r="F24" s="7">
        <f t="shared" si="0"/>
        <v>0</v>
      </c>
      <c r="G24" s="7">
        <f>공종별내역서!H483</f>
        <v>0</v>
      </c>
      <c r="H24" s="7">
        <f t="shared" si="1"/>
        <v>0</v>
      </c>
      <c r="I24" s="7">
        <f>공종별내역서!J483</f>
        <v>0</v>
      </c>
      <c r="J24" s="7">
        <f t="shared" si="2"/>
        <v>0</v>
      </c>
      <c r="K24" s="7">
        <f t="shared" si="3"/>
        <v>0</v>
      </c>
      <c r="L24" s="7">
        <f t="shared" si="4"/>
        <v>0</v>
      </c>
      <c r="M24" s="5" t="s">
        <v>588</v>
      </c>
      <c r="N24" s="1" t="s">
        <v>945</v>
      </c>
      <c r="O24" s="1" t="s">
        <v>588</v>
      </c>
      <c r="P24" s="1" t="s">
        <v>854</v>
      </c>
      <c r="Q24" s="1" t="s">
        <v>588</v>
      </c>
      <c r="R24">
        <v>3</v>
      </c>
      <c r="S24" s="1" t="s">
        <v>588</v>
      </c>
      <c r="T24" s="3"/>
    </row>
    <row r="25" spans="1:20" ht="30" customHeight="1" x14ac:dyDescent="0.3">
      <c r="A25" s="5" t="s">
        <v>180</v>
      </c>
      <c r="B25" s="5" t="s">
        <v>588</v>
      </c>
      <c r="C25" s="5" t="s">
        <v>588</v>
      </c>
      <c r="D25" s="6">
        <v>1</v>
      </c>
      <c r="E25" s="7">
        <f>공종별내역서!F507</f>
        <v>0</v>
      </c>
      <c r="F25" s="7">
        <f t="shared" si="0"/>
        <v>0</v>
      </c>
      <c r="G25" s="7">
        <f>공종별내역서!H507</f>
        <v>0</v>
      </c>
      <c r="H25" s="7">
        <f t="shared" si="1"/>
        <v>0</v>
      </c>
      <c r="I25" s="7">
        <f>공종별내역서!J507</f>
        <v>0</v>
      </c>
      <c r="J25" s="7">
        <f t="shared" si="2"/>
        <v>0</v>
      </c>
      <c r="K25" s="7">
        <f t="shared" si="3"/>
        <v>0</v>
      </c>
      <c r="L25" s="7">
        <f t="shared" si="4"/>
        <v>0</v>
      </c>
      <c r="M25" s="5" t="s">
        <v>588</v>
      </c>
      <c r="N25" s="1" t="s">
        <v>946</v>
      </c>
      <c r="O25" s="1" t="s">
        <v>588</v>
      </c>
      <c r="P25" s="1" t="s">
        <v>588</v>
      </c>
      <c r="Q25" s="1" t="s">
        <v>609</v>
      </c>
      <c r="R25">
        <v>3</v>
      </c>
      <c r="S25" s="1" t="s">
        <v>588</v>
      </c>
      <c r="T25" s="3">
        <f>L25*1</f>
        <v>0</v>
      </c>
    </row>
    <row r="26" spans="1:20" ht="30" customHeight="1" x14ac:dyDescent="0.3">
      <c r="A26" s="5" t="s">
        <v>265</v>
      </c>
      <c r="B26" s="5" t="s">
        <v>588</v>
      </c>
      <c r="C26" s="5" t="s">
        <v>588</v>
      </c>
      <c r="D26" s="6">
        <v>1</v>
      </c>
      <c r="E26" s="7">
        <f>F27</f>
        <v>0</v>
      </c>
      <c r="F26" s="7">
        <f t="shared" si="0"/>
        <v>0</v>
      </c>
      <c r="G26" s="7">
        <f>H27</f>
        <v>0</v>
      </c>
      <c r="H26" s="7">
        <f t="shared" si="1"/>
        <v>0</v>
      </c>
      <c r="I26" s="7">
        <f>J27</f>
        <v>0</v>
      </c>
      <c r="J26" s="7">
        <f t="shared" si="2"/>
        <v>0</v>
      </c>
      <c r="K26" s="7">
        <f t="shared" si="3"/>
        <v>0</v>
      </c>
      <c r="L26" s="7">
        <f t="shared" si="4"/>
        <v>0</v>
      </c>
      <c r="M26" s="5" t="s">
        <v>588</v>
      </c>
      <c r="N26" s="1" t="s">
        <v>950</v>
      </c>
      <c r="O26" s="1" t="s">
        <v>588</v>
      </c>
      <c r="P26" s="1" t="s">
        <v>595</v>
      </c>
      <c r="Q26" s="1" t="s">
        <v>588</v>
      </c>
      <c r="R26">
        <v>2</v>
      </c>
      <c r="S26" s="1" t="s">
        <v>588</v>
      </c>
      <c r="T26" s="3"/>
    </row>
    <row r="27" spans="1:20" ht="30" customHeight="1" x14ac:dyDescent="0.3">
      <c r="A27" s="5" t="s">
        <v>267</v>
      </c>
      <c r="B27" s="5" t="s">
        <v>588</v>
      </c>
      <c r="C27" s="5" t="s">
        <v>588</v>
      </c>
      <c r="D27" s="6">
        <v>1</v>
      </c>
      <c r="E27" s="7">
        <f>공종별내역서!F531</f>
        <v>0</v>
      </c>
      <c r="F27" s="7">
        <f t="shared" si="0"/>
        <v>0</v>
      </c>
      <c r="G27" s="7">
        <f>공종별내역서!H531</f>
        <v>0</v>
      </c>
      <c r="H27" s="7">
        <f t="shared" si="1"/>
        <v>0</v>
      </c>
      <c r="I27" s="7">
        <f>공종별내역서!J531</f>
        <v>0</v>
      </c>
      <c r="J27" s="7">
        <f t="shared" si="2"/>
        <v>0</v>
      </c>
      <c r="K27" s="7">
        <f t="shared" si="3"/>
        <v>0</v>
      </c>
      <c r="L27" s="7">
        <f t="shared" si="4"/>
        <v>0</v>
      </c>
      <c r="M27" s="5" t="s">
        <v>588</v>
      </c>
      <c r="N27" s="1" t="s">
        <v>954</v>
      </c>
      <c r="O27" s="1" t="s">
        <v>588</v>
      </c>
      <c r="P27" s="1" t="s">
        <v>950</v>
      </c>
      <c r="Q27" s="1" t="s">
        <v>588</v>
      </c>
      <c r="R27">
        <v>3</v>
      </c>
      <c r="S27" s="1" t="s">
        <v>588</v>
      </c>
      <c r="T27" s="3"/>
    </row>
    <row r="28" spans="1:20" ht="30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T28" s="3"/>
    </row>
    <row r="29" spans="1:20" ht="30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T29" s="3"/>
    </row>
    <row r="30" spans="1:20" ht="30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T30" s="3"/>
    </row>
    <row r="31" spans="1:20" ht="30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T31" s="3"/>
    </row>
    <row r="32" spans="1:20" ht="30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T32" s="3"/>
    </row>
    <row r="33" spans="1:20" ht="30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T33" s="3"/>
    </row>
    <row r="34" spans="1:20" ht="30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T34" s="3"/>
    </row>
    <row r="35" spans="1:20" ht="30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T35" s="3"/>
    </row>
    <row r="36" spans="1:20" ht="30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T36" s="3"/>
    </row>
    <row r="37" spans="1:20" ht="30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T37" s="3"/>
    </row>
    <row r="38" spans="1:20" ht="30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T38" s="3"/>
    </row>
    <row r="39" spans="1:20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T39" s="3"/>
    </row>
    <row r="40" spans="1:20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T40" s="3"/>
    </row>
    <row r="41" spans="1:20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T41" s="3"/>
    </row>
    <row r="42" spans="1:20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T42" s="3"/>
    </row>
    <row r="43" spans="1:20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T43" s="3"/>
    </row>
    <row r="44" spans="1:20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T44" s="3"/>
    </row>
    <row r="45" spans="1:20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T45" s="3"/>
    </row>
    <row r="46" spans="1:20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T46" s="3"/>
    </row>
    <row r="47" spans="1:20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T47" s="3"/>
    </row>
    <row r="48" spans="1:20" ht="30" customHeight="1" x14ac:dyDescent="0.3">
      <c r="A48" s="5" t="s">
        <v>220</v>
      </c>
      <c r="B48" s="6"/>
      <c r="C48" s="6"/>
      <c r="D48" s="6"/>
      <c r="E48" s="6"/>
      <c r="F48" s="7">
        <f>F5</f>
        <v>0</v>
      </c>
      <c r="G48" s="6"/>
      <c r="H48" s="7">
        <f>H5</f>
        <v>0</v>
      </c>
      <c r="I48" s="6"/>
      <c r="J48" s="7">
        <f>J5</f>
        <v>0</v>
      </c>
      <c r="K48" s="6"/>
      <c r="L48" s="7">
        <f>L5</f>
        <v>0</v>
      </c>
      <c r="M48" s="6"/>
      <c r="T48" s="3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8" type="noConversion"/>
  <pageMargins left="0.78736108541488647" right="0" top="0.39361110329627991" bottom="0.39361110329627991" header="0" footer="0"/>
  <pageSetup paperSize="9" scale="6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V531"/>
  <sheetViews>
    <sheetView zoomScale="90" zoomScaleNormal="90" zoomScaleSheetLayoutView="75" workbookViewId="0">
      <selection activeCell="AY10" sqref="AY10"/>
    </sheetView>
  </sheetViews>
  <sheetFormatPr defaultColWidth="8.625"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24" t="s">
        <v>226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48" ht="30" customHeight="1" x14ac:dyDescent="0.3">
      <c r="A2" s="125" t="s">
        <v>79</v>
      </c>
      <c r="B2" s="125" t="s">
        <v>76</v>
      </c>
      <c r="C2" s="125" t="s">
        <v>591</v>
      </c>
      <c r="D2" s="125" t="s">
        <v>590</v>
      </c>
      <c r="E2" s="125" t="s">
        <v>827</v>
      </c>
      <c r="F2" s="125"/>
      <c r="G2" s="125" t="s">
        <v>825</v>
      </c>
      <c r="H2" s="125"/>
      <c r="I2" s="125" t="s">
        <v>78</v>
      </c>
      <c r="J2" s="125"/>
      <c r="K2" s="125" t="s">
        <v>77</v>
      </c>
      <c r="L2" s="125"/>
      <c r="M2" s="125" t="s">
        <v>826</v>
      </c>
      <c r="N2" s="124" t="s">
        <v>837</v>
      </c>
      <c r="O2" s="124" t="s">
        <v>592</v>
      </c>
      <c r="P2" s="124" t="s">
        <v>589</v>
      </c>
      <c r="Q2" s="124" t="s">
        <v>830</v>
      </c>
      <c r="R2" s="124" t="s">
        <v>599</v>
      </c>
      <c r="S2" s="124" t="s">
        <v>593</v>
      </c>
      <c r="T2" s="124" t="s">
        <v>594</v>
      </c>
      <c r="U2" s="124" t="s">
        <v>835</v>
      </c>
      <c r="V2" s="124" t="s">
        <v>834</v>
      </c>
      <c r="W2" s="124" t="s">
        <v>600</v>
      </c>
      <c r="X2" s="124" t="s">
        <v>836</v>
      </c>
      <c r="Y2" s="124" t="s">
        <v>838</v>
      </c>
      <c r="Z2" s="124" t="s">
        <v>839</v>
      </c>
      <c r="AA2" s="124" t="s">
        <v>841</v>
      </c>
      <c r="AB2" s="124" t="s">
        <v>831</v>
      </c>
      <c r="AC2" s="124" t="s">
        <v>842</v>
      </c>
      <c r="AD2" s="124" t="s">
        <v>843</v>
      </c>
      <c r="AE2" s="124" t="s">
        <v>844</v>
      </c>
      <c r="AF2" s="124" t="s">
        <v>851</v>
      </c>
      <c r="AG2" s="124" t="s">
        <v>863</v>
      </c>
      <c r="AH2" s="124" t="s">
        <v>850</v>
      </c>
      <c r="AI2" s="124" t="s">
        <v>855</v>
      </c>
      <c r="AJ2" s="124" t="s">
        <v>864</v>
      </c>
      <c r="AK2" s="124" t="s">
        <v>860</v>
      </c>
      <c r="AL2" s="124" t="s">
        <v>859</v>
      </c>
      <c r="AM2" s="124" t="s">
        <v>849</v>
      </c>
      <c r="AN2" s="124" t="s">
        <v>846</v>
      </c>
      <c r="AO2" s="124" t="s">
        <v>856</v>
      </c>
      <c r="AP2" s="124" t="s">
        <v>852</v>
      </c>
      <c r="AQ2" s="124" t="s">
        <v>847</v>
      </c>
      <c r="AR2" s="124" t="s">
        <v>848</v>
      </c>
      <c r="AS2" s="124" t="s">
        <v>845</v>
      </c>
      <c r="AT2" s="124" t="s">
        <v>828</v>
      </c>
      <c r="AU2" s="124" t="s">
        <v>857</v>
      </c>
      <c r="AV2" s="124" t="s">
        <v>853</v>
      </c>
    </row>
    <row r="3" spans="1:48" ht="30" customHeight="1" x14ac:dyDescent="0.3">
      <c r="A3" s="125"/>
      <c r="B3" s="125"/>
      <c r="C3" s="125"/>
      <c r="D3" s="125"/>
      <c r="E3" s="2" t="s">
        <v>840</v>
      </c>
      <c r="F3" s="2" t="s">
        <v>829</v>
      </c>
      <c r="G3" s="2" t="s">
        <v>840</v>
      </c>
      <c r="H3" s="2" t="s">
        <v>829</v>
      </c>
      <c r="I3" s="2" t="s">
        <v>840</v>
      </c>
      <c r="J3" s="2" t="s">
        <v>829</v>
      </c>
      <c r="K3" s="2" t="s">
        <v>840</v>
      </c>
      <c r="L3" s="2" t="s">
        <v>829</v>
      </c>
      <c r="M3" s="12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</row>
    <row r="4" spans="1:48" ht="30" customHeight="1" x14ac:dyDescent="0.3">
      <c r="A4" s="5" t="s">
        <v>225</v>
      </c>
      <c r="B4" s="5" t="s">
        <v>588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858</v>
      </c>
    </row>
    <row r="5" spans="1:48" ht="30" customHeight="1" x14ac:dyDescent="0.3">
      <c r="A5" s="5" t="s">
        <v>215</v>
      </c>
      <c r="B5" s="5" t="s">
        <v>68</v>
      </c>
      <c r="C5" s="5" t="s">
        <v>603</v>
      </c>
      <c r="D5" s="6">
        <v>72</v>
      </c>
      <c r="E5" s="8"/>
      <c r="F5" s="8"/>
      <c r="G5" s="8"/>
      <c r="H5" s="8"/>
      <c r="I5" s="8"/>
      <c r="J5" s="8"/>
      <c r="K5" s="8"/>
      <c r="L5" s="8"/>
      <c r="M5" s="5"/>
      <c r="N5" s="1" t="s">
        <v>555</v>
      </c>
      <c r="O5" s="1" t="s">
        <v>588</v>
      </c>
      <c r="P5" s="1" t="s">
        <v>588</v>
      </c>
      <c r="Q5" s="1" t="s">
        <v>858</v>
      </c>
      <c r="R5" s="1" t="s">
        <v>586</v>
      </c>
      <c r="S5" s="1" t="s">
        <v>596</v>
      </c>
      <c r="T5" s="1" t="s">
        <v>596</v>
      </c>
      <c r="AR5" s="1" t="s">
        <v>588</v>
      </c>
      <c r="AS5" s="1" t="s">
        <v>588</v>
      </c>
      <c r="AU5" s="1" t="s">
        <v>45</v>
      </c>
      <c r="AV5">
        <v>299</v>
      </c>
    </row>
    <row r="6" spans="1:48" ht="30" customHeight="1" x14ac:dyDescent="0.3">
      <c r="A6" s="5" t="s">
        <v>227</v>
      </c>
      <c r="B6" s="5" t="s">
        <v>281</v>
      </c>
      <c r="C6" s="5" t="s">
        <v>597</v>
      </c>
      <c r="D6" s="6">
        <v>2</v>
      </c>
      <c r="E6" s="8"/>
      <c r="F6" s="8"/>
      <c r="G6" s="8"/>
      <c r="H6" s="8"/>
      <c r="I6" s="8"/>
      <c r="J6" s="8"/>
      <c r="K6" s="8"/>
      <c r="L6" s="8"/>
      <c r="M6" s="5"/>
      <c r="N6" s="1" t="s">
        <v>554</v>
      </c>
      <c r="O6" s="1" t="s">
        <v>588</v>
      </c>
      <c r="P6" s="1" t="s">
        <v>588</v>
      </c>
      <c r="Q6" s="1" t="s">
        <v>858</v>
      </c>
      <c r="R6" s="1" t="s">
        <v>586</v>
      </c>
      <c r="S6" s="1" t="s">
        <v>596</v>
      </c>
      <c r="T6" s="1" t="s">
        <v>596</v>
      </c>
      <c r="AR6" s="1" t="s">
        <v>588</v>
      </c>
      <c r="AS6" s="1" t="s">
        <v>588</v>
      </c>
      <c r="AU6" s="1" t="s">
        <v>46</v>
      </c>
      <c r="AV6">
        <v>13</v>
      </c>
    </row>
    <row r="7" spans="1:48" ht="30" customHeight="1" x14ac:dyDescent="0.3">
      <c r="A7" s="5" t="s">
        <v>231</v>
      </c>
      <c r="B7" s="5" t="s">
        <v>281</v>
      </c>
      <c r="C7" s="5" t="s">
        <v>597</v>
      </c>
      <c r="D7" s="6">
        <v>2</v>
      </c>
      <c r="E7" s="8"/>
      <c r="F7" s="8"/>
      <c r="G7" s="8"/>
      <c r="H7" s="8"/>
      <c r="I7" s="8"/>
      <c r="J7" s="8"/>
      <c r="K7" s="8"/>
      <c r="L7" s="8"/>
      <c r="M7" s="5"/>
      <c r="N7" s="1" t="s">
        <v>556</v>
      </c>
      <c r="O7" s="1" t="s">
        <v>588</v>
      </c>
      <c r="P7" s="1" t="s">
        <v>588</v>
      </c>
      <c r="Q7" s="1" t="s">
        <v>858</v>
      </c>
      <c r="R7" s="1" t="s">
        <v>586</v>
      </c>
      <c r="S7" s="1" t="s">
        <v>596</v>
      </c>
      <c r="T7" s="1" t="s">
        <v>596</v>
      </c>
      <c r="AR7" s="1" t="s">
        <v>588</v>
      </c>
      <c r="AS7" s="1" t="s">
        <v>588</v>
      </c>
      <c r="AU7" s="1" t="s">
        <v>290</v>
      </c>
      <c r="AV7">
        <v>14</v>
      </c>
    </row>
    <row r="8" spans="1:48" ht="30" customHeight="1" x14ac:dyDescent="0.3">
      <c r="A8" s="5" t="s">
        <v>861</v>
      </c>
      <c r="B8" s="5" t="s">
        <v>605</v>
      </c>
      <c r="C8" s="5" t="s">
        <v>597</v>
      </c>
      <c r="D8" s="6">
        <v>8</v>
      </c>
      <c r="E8" s="8"/>
      <c r="F8" s="8"/>
      <c r="G8" s="8"/>
      <c r="H8" s="8"/>
      <c r="I8" s="8"/>
      <c r="J8" s="8"/>
      <c r="K8" s="8"/>
      <c r="L8" s="8"/>
      <c r="M8" s="5"/>
      <c r="N8" s="1" t="s">
        <v>558</v>
      </c>
      <c r="O8" s="1" t="s">
        <v>588</v>
      </c>
      <c r="P8" s="1" t="s">
        <v>588</v>
      </c>
      <c r="Q8" s="1" t="s">
        <v>858</v>
      </c>
      <c r="R8" s="1" t="s">
        <v>586</v>
      </c>
      <c r="S8" s="1" t="s">
        <v>596</v>
      </c>
      <c r="T8" s="1" t="s">
        <v>596</v>
      </c>
      <c r="AR8" s="1" t="s">
        <v>588</v>
      </c>
      <c r="AS8" s="1" t="s">
        <v>588</v>
      </c>
      <c r="AU8" s="1" t="s">
        <v>44</v>
      </c>
      <c r="AV8">
        <v>9</v>
      </c>
    </row>
    <row r="9" spans="1:48" ht="30" customHeight="1" x14ac:dyDescent="0.3">
      <c r="A9" s="5" t="s">
        <v>861</v>
      </c>
      <c r="B9" s="5" t="s">
        <v>601</v>
      </c>
      <c r="C9" s="5" t="s">
        <v>597</v>
      </c>
      <c r="D9" s="6">
        <v>4</v>
      </c>
      <c r="E9" s="8"/>
      <c r="F9" s="8"/>
      <c r="G9" s="8"/>
      <c r="H9" s="8"/>
      <c r="I9" s="8"/>
      <c r="J9" s="8"/>
      <c r="K9" s="8"/>
      <c r="L9" s="8"/>
      <c r="M9" s="5"/>
      <c r="N9" s="1" t="s">
        <v>557</v>
      </c>
      <c r="O9" s="1" t="s">
        <v>588</v>
      </c>
      <c r="P9" s="1" t="s">
        <v>588</v>
      </c>
      <c r="Q9" s="1" t="s">
        <v>858</v>
      </c>
      <c r="R9" s="1" t="s">
        <v>586</v>
      </c>
      <c r="S9" s="1" t="s">
        <v>596</v>
      </c>
      <c r="T9" s="1" t="s">
        <v>596</v>
      </c>
      <c r="AR9" s="1" t="s">
        <v>588</v>
      </c>
      <c r="AS9" s="1" t="s">
        <v>588</v>
      </c>
      <c r="AU9" s="1" t="s">
        <v>518</v>
      </c>
      <c r="AV9">
        <v>10</v>
      </c>
    </row>
    <row r="10" spans="1:48" ht="30" customHeight="1" x14ac:dyDescent="0.3">
      <c r="A10" s="5" t="s">
        <v>997</v>
      </c>
      <c r="B10" s="5" t="s">
        <v>70</v>
      </c>
      <c r="C10" s="5" t="s">
        <v>606</v>
      </c>
      <c r="D10" s="6">
        <v>6</v>
      </c>
      <c r="E10" s="8"/>
      <c r="F10" s="8"/>
      <c r="G10" s="8"/>
      <c r="H10" s="8"/>
      <c r="I10" s="8"/>
      <c r="J10" s="8"/>
      <c r="K10" s="8"/>
      <c r="L10" s="8"/>
      <c r="M10" s="5"/>
      <c r="N10" s="1" t="s">
        <v>561</v>
      </c>
      <c r="O10" s="1" t="s">
        <v>588</v>
      </c>
      <c r="P10" s="1" t="s">
        <v>588</v>
      </c>
      <c r="Q10" s="1" t="s">
        <v>858</v>
      </c>
      <c r="R10" s="1" t="s">
        <v>586</v>
      </c>
      <c r="S10" s="1" t="s">
        <v>596</v>
      </c>
      <c r="T10" s="1" t="s">
        <v>596</v>
      </c>
      <c r="AR10" s="1" t="s">
        <v>588</v>
      </c>
      <c r="AS10" s="1" t="s">
        <v>588</v>
      </c>
      <c r="AU10" s="1" t="s">
        <v>513</v>
      </c>
      <c r="AV10">
        <v>5</v>
      </c>
    </row>
    <row r="11" spans="1:48" ht="30" customHeight="1" x14ac:dyDescent="0.3">
      <c r="A11" s="5" t="s">
        <v>997</v>
      </c>
      <c r="B11" s="5" t="s">
        <v>69</v>
      </c>
      <c r="C11" s="5" t="s">
        <v>606</v>
      </c>
      <c r="D11" s="6">
        <v>2</v>
      </c>
      <c r="E11" s="8"/>
      <c r="F11" s="8"/>
      <c r="G11" s="8"/>
      <c r="H11" s="8"/>
      <c r="I11" s="8"/>
      <c r="J11" s="8"/>
      <c r="K11" s="8"/>
      <c r="L11" s="8"/>
      <c r="M11" s="5"/>
      <c r="N11" s="1" t="s">
        <v>559</v>
      </c>
      <c r="O11" s="1" t="s">
        <v>588</v>
      </c>
      <c r="P11" s="1" t="s">
        <v>588</v>
      </c>
      <c r="Q11" s="1" t="s">
        <v>858</v>
      </c>
      <c r="R11" s="1" t="s">
        <v>586</v>
      </c>
      <c r="S11" s="1" t="s">
        <v>596</v>
      </c>
      <c r="T11" s="1" t="s">
        <v>596</v>
      </c>
      <c r="AR11" s="1" t="s">
        <v>588</v>
      </c>
      <c r="AS11" s="1" t="s">
        <v>588</v>
      </c>
      <c r="AU11" s="1" t="s">
        <v>505</v>
      </c>
      <c r="AV11">
        <v>6</v>
      </c>
    </row>
    <row r="12" spans="1:48" ht="30" customHeight="1" x14ac:dyDescent="0.3">
      <c r="A12" s="5" t="s">
        <v>997</v>
      </c>
      <c r="B12" s="5" t="s">
        <v>71</v>
      </c>
      <c r="C12" s="5" t="s">
        <v>606</v>
      </c>
      <c r="D12" s="6">
        <v>2</v>
      </c>
      <c r="E12" s="8"/>
      <c r="F12" s="8"/>
      <c r="G12" s="8"/>
      <c r="H12" s="8"/>
      <c r="I12" s="8"/>
      <c r="J12" s="8"/>
      <c r="K12" s="8"/>
      <c r="L12" s="8"/>
      <c r="M12" s="5"/>
      <c r="N12" s="1" t="s">
        <v>560</v>
      </c>
      <c r="O12" s="1" t="s">
        <v>588</v>
      </c>
      <c r="P12" s="1" t="s">
        <v>588</v>
      </c>
      <c r="Q12" s="1" t="s">
        <v>858</v>
      </c>
      <c r="R12" s="1" t="s">
        <v>586</v>
      </c>
      <c r="S12" s="1" t="s">
        <v>596</v>
      </c>
      <c r="T12" s="1" t="s">
        <v>596</v>
      </c>
      <c r="AR12" s="1" t="s">
        <v>588</v>
      </c>
      <c r="AS12" s="1" t="s">
        <v>588</v>
      </c>
      <c r="AU12" s="1" t="s">
        <v>507</v>
      </c>
      <c r="AV12">
        <v>7</v>
      </c>
    </row>
    <row r="13" spans="1:48" ht="30" customHeight="1" x14ac:dyDescent="0.3">
      <c r="A13" s="5" t="s">
        <v>283</v>
      </c>
      <c r="B13" s="5" t="s">
        <v>219</v>
      </c>
      <c r="C13" s="5" t="s">
        <v>602</v>
      </c>
      <c r="D13" s="6">
        <v>1301</v>
      </c>
      <c r="E13" s="8"/>
      <c r="F13" s="8"/>
      <c r="G13" s="8"/>
      <c r="H13" s="8"/>
      <c r="I13" s="8"/>
      <c r="J13" s="8"/>
      <c r="K13" s="8"/>
      <c r="L13" s="8"/>
      <c r="M13" s="5"/>
      <c r="N13" s="1" t="s">
        <v>562</v>
      </c>
      <c r="O13" s="1" t="s">
        <v>588</v>
      </c>
      <c r="P13" s="1" t="s">
        <v>588</v>
      </c>
      <c r="Q13" s="1" t="s">
        <v>858</v>
      </c>
      <c r="R13" s="1" t="s">
        <v>586</v>
      </c>
      <c r="S13" s="1" t="s">
        <v>596</v>
      </c>
      <c r="T13" s="1" t="s">
        <v>596</v>
      </c>
      <c r="AR13" s="1" t="s">
        <v>588</v>
      </c>
      <c r="AS13" s="1" t="s">
        <v>588</v>
      </c>
      <c r="AU13" s="1" t="s">
        <v>508</v>
      </c>
      <c r="AV13">
        <v>300</v>
      </c>
    </row>
    <row r="14" spans="1:48" ht="30" customHeight="1" x14ac:dyDescent="0.3">
      <c r="A14" s="5" t="s">
        <v>282</v>
      </c>
      <c r="B14" s="5" t="s">
        <v>994</v>
      </c>
      <c r="C14" s="5" t="s">
        <v>602</v>
      </c>
      <c r="D14" s="6">
        <v>513</v>
      </c>
      <c r="E14" s="8"/>
      <c r="F14" s="8"/>
      <c r="G14" s="8"/>
      <c r="H14" s="8"/>
      <c r="I14" s="8"/>
      <c r="J14" s="8"/>
      <c r="K14" s="8"/>
      <c r="L14" s="8"/>
      <c r="M14" s="5"/>
      <c r="N14" s="1" t="s">
        <v>565</v>
      </c>
      <c r="O14" s="1" t="s">
        <v>588</v>
      </c>
      <c r="P14" s="1" t="s">
        <v>588</v>
      </c>
      <c r="Q14" s="1" t="s">
        <v>858</v>
      </c>
      <c r="R14" s="1" t="s">
        <v>586</v>
      </c>
      <c r="S14" s="1" t="s">
        <v>596</v>
      </c>
      <c r="T14" s="1" t="s">
        <v>596</v>
      </c>
      <c r="AR14" s="1" t="s">
        <v>588</v>
      </c>
      <c r="AS14" s="1" t="s">
        <v>588</v>
      </c>
      <c r="AU14" s="1" t="s">
        <v>503</v>
      </c>
      <c r="AV14">
        <v>301</v>
      </c>
    </row>
    <row r="15" spans="1:48" ht="30" customHeight="1" x14ac:dyDescent="0.3">
      <c r="A15" s="5" t="s">
        <v>280</v>
      </c>
      <c r="B15" s="5" t="s">
        <v>73</v>
      </c>
      <c r="C15" s="5" t="s">
        <v>580</v>
      </c>
      <c r="D15" s="6">
        <v>1301</v>
      </c>
      <c r="E15" s="8"/>
      <c r="F15" s="8"/>
      <c r="G15" s="8"/>
      <c r="H15" s="8"/>
      <c r="I15" s="8"/>
      <c r="J15" s="8"/>
      <c r="K15" s="8"/>
      <c r="L15" s="8"/>
      <c r="M15" s="5"/>
      <c r="N15" s="1" t="s">
        <v>563</v>
      </c>
      <c r="O15" s="1" t="s">
        <v>588</v>
      </c>
      <c r="P15" s="1" t="s">
        <v>588</v>
      </c>
      <c r="Q15" s="1" t="s">
        <v>858</v>
      </c>
      <c r="R15" s="1" t="s">
        <v>586</v>
      </c>
      <c r="S15" s="1" t="s">
        <v>596</v>
      </c>
      <c r="T15" s="1" t="s">
        <v>596</v>
      </c>
      <c r="AR15" s="1" t="s">
        <v>588</v>
      </c>
      <c r="AS15" s="1" t="s">
        <v>588</v>
      </c>
      <c r="AU15" s="1" t="s">
        <v>498</v>
      </c>
      <c r="AV15">
        <v>302</v>
      </c>
    </row>
    <row r="16" spans="1:48" ht="30" customHeight="1" x14ac:dyDescent="0.3">
      <c r="A16" s="5" t="s">
        <v>284</v>
      </c>
      <c r="B16" s="5" t="s">
        <v>598</v>
      </c>
      <c r="C16" s="5" t="s">
        <v>602</v>
      </c>
      <c r="D16" s="6">
        <v>1045</v>
      </c>
      <c r="E16" s="8"/>
      <c r="F16" s="8"/>
      <c r="G16" s="8"/>
      <c r="H16" s="8"/>
      <c r="I16" s="8"/>
      <c r="J16" s="8"/>
      <c r="K16" s="8"/>
      <c r="L16" s="8"/>
      <c r="M16" s="5"/>
      <c r="N16" s="1" t="s">
        <v>564</v>
      </c>
      <c r="O16" s="1" t="s">
        <v>588</v>
      </c>
      <c r="P16" s="1" t="s">
        <v>588</v>
      </c>
      <c r="Q16" s="1" t="s">
        <v>858</v>
      </c>
      <c r="R16" s="1" t="s">
        <v>586</v>
      </c>
      <c r="S16" s="1" t="s">
        <v>596</v>
      </c>
      <c r="T16" s="1" t="s">
        <v>596</v>
      </c>
      <c r="AR16" s="1" t="s">
        <v>588</v>
      </c>
      <c r="AS16" s="1" t="s">
        <v>588</v>
      </c>
      <c r="AU16" s="1" t="s">
        <v>512</v>
      </c>
      <c r="AV16">
        <v>17</v>
      </c>
    </row>
    <row r="17" spans="1:48" ht="30" customHeight="1" x14ac:dyDescent="0.3">
      <c r="A17" s="5" t="s">
        <v>72</v>
      </c>
      <c r="B17" s="5" t="s">
        <v>862</v>
      </c>
      <c r="C17" s="5" t="s">
        <v>602</v>
      </c>
      <c r="D17" s="6">
        <v>749</v>
      </c>
      <c r="E17" s="8"/>
      <c r="F17" s="8"/>
      <c r="G17" s="8"/>
      <c r="H17" s="8"/>
      <c r="I17" s="8"/>
      <c r="J17" s="8"/>
      <c r="K17" s="8"/>
      <c r="L17" s="8"/>
      <c r="M17" s="5"/>
      <c r="N17" s="1" t="s">
        <v>566</v>
      </c>
      <c r="O17" s="1" t="s">
        <v>588</v>
      </c>
      <c r="P17" s="1" t="s">
        <v>588</v>
      </c>
      <c r="Q17" s="1" t="s">
        <v>858</v>
      </c>
      <c r="R17" s="1" t="s">
        <v>586</v>
      </c>
      <c r="S17" s="1" t="s">
        <v>596</v>
      </c>
      <c r="T17" s="1" t="s">
        <v>596</v>
      </c>
      <c r="AR17" s="1" t="s">
        <v>588</v>
      </c>
      <c r="AS17" s="1" t="s">
        <v>588</v>
      </c>
      <c r="AU17" s="1" t="s">
        <v>506</v>
      </c>
      <c r="AV17">
        <v>15</v>
      </c>
    </row>
    <row r="18" spans="1:48" ht="30" customHeight="1" x14ac:dyDescent="0.3">
      <c r="A18" s="5" t="s">
        <v>604</v>
      </c>
      <c r="B18" s="5" t="s">
        <v>582</v>
      </c>
      <c r="C18" s="5" t="s">
        <v>602</v>
      </c>
      <c r="D18" s="6">
        <v>749</v>
      </c>
      <c r="E18" s="8"/>
      <c r="F18" s="8"/>
      <c r="G18" s="8"/>
      <c r="H18" s="8"/>
      <c r="I18" s="8"/>
      <c r="J18" s="8"/>
      <c r="K18" s="8"/>
      <c r="L18" s="8"/>
      <c r="M18" s="5"/>
      <c r="N18" s="1" t="s">
        <v>567</v>
      </c>
      <c r="O18" s="1" t="s">
        <v>588</v>
      </c>
      <c r="P18" s="1" t="s">
        <v>588</v>
      </c>
      <c r="Q18" s="1" t="s">
        <v>858</v>
      </c>
      <c r="R18" s="1" t="s">
        <v>586</v>
      </c>
      <c r="S18" s="1" t="s">
        <v>596</v>
      </c>
      <c r="T18" s="1" t="s">
        <v>596</v>
      </c>
      <c r="AR18" s="1" t="s">
        <v>588</v>
      </c>
      <c r="AS18" s="1" t="s">
        <v>588</v>
      </c>
      <c r="AU18" s="1" t="s">
        <v>509</v>
      </c>
      <c r="AV18">
        <v>16</v>
      </c>
    </row>
    <row r="19" spans="1:48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48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48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48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48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48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48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48" ht="30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48" ht="30" customHeight="1" x14ac:dyDescent="0.3">
      <c r="A27" s="5" t="s">
        <v>220</v>
      </c>
      <c r="B27" s="6"/>
      <c r="C27" s="6"/>
      <c r="D27" s="6"/>
      <c r="E27" s="6"/>
      <c r="F27" s="8"/>
      <c r="G27" s="6"/>
      <c r="H27" s="8"/>
      <c r="I27" s="6"/>
      <c r="J27" s="8"/>
      <c r="K27" s="6"/>
      <c r="L27" s="8"/>
      <c r="M27" s="6"/>
      <c r="N27" t="s">
        <v>874</v>
      </c>
    </row>
    <row r="28" spans="1:48" ht="30" customHeight="1" x14ac:dyDescent="0.3">
      <c r="A28" s="5" t="s">
        <v>230</v>
      </c>
      <c r="B28" s="5" t="s">
        <v>588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Q28" s="1" t="s">
        <v>875</v>
      </c>
    </row>
    <row r="29" spans="1:48" ht="30" customHeight="1" x14ac:dyDescent="0.3">
      <c r="A29" s="5" t="s">
        <v>872</v>
      </c>
      <c r="B29" s="5" t="s">
        <v>285</v>
      </c>
      <c r="C29" s="5" t="s">
        <v>580</v>
      </c>
      <c r="D29" s="6">
        <v>292</v>
      </c>
      <c r="E29" s="8"/>
      <c r="F29" s="8"/>
      <c r="G29" s="8"/>
      <c r="H29" s="8"/>
      <c r="I29" s="8"/>
      <c r="J29" s="8"/>
      <c r="K29" s="8"/>
      <c r="L29" s="8"/>
      <c r="M29" s="5"/>
      <c r="N29" s="1" t="s">
        <v>568</v>
      </c>
      <c r="O29" s="1" t="s">
        <v>588</v>
      </c>
      <c r="P29" s="1" t="s">
        <v>588</v>
      </c>
      <c r="Q29" s="1" t="s">
        <v>875</v>
      </c>
      <c r="R29" s="1" t="s">
        <v>596</v>
      </c>
      <c r="S29" s="1" t="s">
        <v>586</v>
      </c>
      <c r="T29" s="1" t="s">
        <v>596</v>
      </c>
      <c r="AR29" s="1" t="s">
        <v>588</v>
      </c>
      <c r="AS29" s="1" t="s">
        <v>588</v>
      </c>
      <c r="AU29" s="1" t="s">
        <v>501</v>
      </c>
      <c r="AV29">
        <v>20</v>
      </c>
    </row>
    <row r="30" spans="1:48" ht="30" customHeight="1" x14ac:dyDescent="0.3">
      <c r="A30" s="5" t="s">
        <v>286</v>
      </c>
      <c r="B30" s="5" t="s">
        <v>570</v>
      </c>
      <c r="C30" s="5" t="s">
        <v>580</v>
      </c>
      <c r="D30" s="6">
        <v>257</v>
      </c>
      <c r="E30" s="8"/>
      <c r="F30" s="8"/>
      <c r="G30" s="8"/>
      <c r="H30" s="8"/>
      <c r="I30" s="8"/>
      <c r="J30" s="8"/>
      <c r="K30" s="8"/>
      <c r="L30" s="8"/>
      <c r="M30" s="5"/>
      <c r="N30" s="1" t="s">
        <v>571</v>
      </c>
      <c r="O30" s="1" t="s">
        <v>588</v>
      </c>
      <c r="P30" s="1" t="s">
        <v>588</v>
      </c>
      <c r="Q30" s="1" t="s">
        <v>875</v>
      </c>
      <c r="R30" s="1" t="s">
        <v>596</v>
      </c>
      <c r="S30" s="1" t="s">
        <v>586</v>
      </c>
      <c r="T30" s="1" t="s">
        <v>596</v>
      </c>
      <c r="AR30" s="1" t="s">
        <v>588</v>
      </c>
      <c r="AS30" s="1" t="s">
        <v>588</v>
      </c>
      <c r="AU30" s="1" t="s">
        <v>510</v>
      </c>
      <c r="AV30">
        <v>21</v>
      </c>
    </row>
    <row r="31" spans="1:48" ht="30" customHeight="1" x14ac:dyDescent="0.3">
      <c r="A31" s="5" t="s">
        <v>221</v>
      </c>
      <c r="B31" s="5" t="s">
        <v>988</v>
      </c>
      <c r="C31" s="5" t="s">
        <v>580</v>
      </c>
      <c r="D31" s="6">
        <v>35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569</v>
      </c>
      <c r="O31" s="1" t="s">
        <v>588</v>
      </c>
      <c r="P31" s="1" t="s">
        <v>588</v>
      </c>
      <c r="Q31" s="1" t="s">
        <v>875</v>
      </c>
      <c r="R31" s="1" t="s">
        <v>596</v>
      </c>
      <c r="S31" s="1" t="s">
        <v>586</v>
      </c>
      <c r="T31" s="1" t="s">
        <v>596</v>
      </c>
      <c r="AR31" s="1" t="s">
        <v>588</v>
      </c>
      <c r="AS31" s="1" t="s">
        <v>588</v>
      </c>
      <c r="AU31" s="1" t="s">
        <v>515</v>
      </c>
      <c r="AV31">
        <v>22</v>
      </c>
    </row>
    <row r="32" spans="1:48" ht="30" customHeight="1" x14ac:dyDescent="0.3">
      <c r="A32" s="5" t="s">
        <v>867</v>
      </c>
      <c r="B32" s="5" t="s">
        <v>984</v>
      </c>
      <c r="C32" s="5" t="s">
        <v>580</v>
      </c>
      <c r="D32" s="6">
        <v>50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572</v>
      </c>
      <c r="O32" s="1" t="s">
        <v>588</v>
      </c>
      <c r="P32" s="1" t="s">
        <v>588</v>
      </c>
      <c r="Q32" s="1" t="s">
        <v>875</v>
      </c>
      <c r="R32" s="1" t="s">
        <v>586</v>
      </c>
      <c r="S32" s="1" t="s">
        <v>596</v>
      </c>
      <c r="T32" s="1" t="s">
        <v>596</v>
      </c>
      <c r="AR32" s="1" t="s">
        <v>588</v>
      </c>
      <c r="AS32" s="1" t="s">
        <v>588</v>
      </c>
      <c r="AU32" s="1" t="s">
        <v>511</v>
      </c>
      <c r="AV32">
        <v>304</v>
      </c>
    </row>
    <row r="33" spans="1:48" ht="30" customHeight="1" x14ac:dyDescent="0.3">
      <c r="A33" s="5" t="s">
        <v>876</v>
      </c>
      <c r="B33" s="5" t="s">
        <v>588</v>
      </c>
      <c r="C33" s="5" t="s">
        <v>585</v>
      </c>
      <c r="D33" s="6">
        <v>2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574</v>
      </c>
      <c r="O33" s="1" t="s">
        <v>588</v>
      </c>
      <c r="P33" s="1" t="s">
        <v>588</v>
      </c>
      <c r="Q33" s="1" t="s">
        <v>875</v>
      </c>
      <c r="R33" s="1" t="s">
        <v>586</v>
      </c>
      <c r="S33" s="1" t="s">
        <v>596</v>
      </c>
      <c r="T33" s="1" t="s">
        <v>596</v>
      </c>
      <c r="AR33" s="1" t="s">
        <v>588</v>
      </c>
      <c r="AS33" s="1" t="s">
        <v>588</v>
      </c>
      <c r="AU33" s="1" t="s">
        <v>514</v>
      </c>
      <c r="AV33">
        <v>303</v>
      </c>
    </row>
    <row r="34" spans="1:48" ht="30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48" ht="30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48" ht="30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48" ht="30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48" ht="30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48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48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48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48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48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48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48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48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48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48" ht="30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48" ht="30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48" ht="30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48" ht="30" customHeight="1" x14ac:dyDescent="0.3">
      <c r="A51" s="5" t="s">
        <v>220</v>
      </c>
      <c r="B51" s="6"/>
      <c r="C51" s="6"/>
      <c r="D51" s="6"/>
      <c r="E51" s="6"/>
      <c r="F51" s="8"/>
      <c r="G51" s="6"/>
      <c r="H51" s="8"/>
      <c r="I51" s="6"/>
      <c r="J51" s="8"/>
      <c r="K51" s="6"/>
      <c r="L51" s="8"/>
      <c r="M51" s="6"/>
      <c r="N51" t="s">
        <v>874</v>
      </c>
    </row>
    <row r="52" spans="1:48" ht="30" customHeight="1" x14ac:dyDescent="0.3">
      <c r="A52" s="5" t="s">
        <v>222</v>
      </c>
      <c r="B52" s="5" t="s">
        <v>588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Q52" s="1" t="s">
        <v>871</v>
      </c>
    </row>
    <row r="53" spans="1:48" ht="30" customHeight="1" x14ac:dyDescent="0.3">
      <c r="A53" s="5" t="s">
        <v>583</v>
      </c>
      <c r="B53" s="5" t="s">
        <v>287</v>
      </c>
      <c r="C53" s="5" t="s">
        <v>580</v>
      </c>
      <c r="D53" s="6">
        <v>18</v>
      </c>
      <c r="E53" s="8"/>
      <c r="F53" s="8"/>
      <c r="G53" s="8"/>
      <c r="H53" s="8"/>
      <c r="I53" s="8"/>
      <c r="J53" s="8"/>
      <c r="K53" s="8"/>
      <c r="L53" s="8"/>
      <c r="M53" s="5"/>
      <c r="N53" s="1" t="s">
        <v>516</v>
      </c>
      <c r="O53" s="1" t="s">
        <v>588</v>
      </c>
      <c r="P53" s="1" t="s">
        <v>588</v>
      </c>
      <c r="Q53" s="1" t="s">
        <v>871</v>
      </c>
      <c r="R53" s="1" t="s">
        <v>596</v>
      </c>
      <c r="S53" s="1" t="s">
        <v>596</v>
      </c>
      <c r="T53" s="1" t="s">
        <v>586</v>
      </c>
      <c r="AR53" s="1" t="s">
        <v>588</v>
      </c>
      <c r="AS53" s="1" t="s">
        <v>588</v>
      </c>
      <c r="AU53" s="1" t="s">
        <v>51</v>
      </c>
      <c r="AV53">
        <v>30</v>
      </c>
    </row>
    <row r="54" spans="1:48" ht="30" customHeight="1" x14ac:dyDescent="0.3">
      <c r="A54" s="5" t="s">
        <v>583</v>
      </c>
      <c r="B54" s="5" t="s">
        <v>288</v>
      </c>
      <c r="C54" s="5" t="s">
        <v>580</v>
      </c>
      <c r="D54" s="6">
        <v>738</v>
      </c>
      <c r="E54" s="8"/>
      <c r="F54" s="8"/>
      <c r="G54" s="8"/>
      <c r="H54" s="8"/>
      <c r="I54" s="8"/>
      <c r="J54" s="8"/>
      <c r="K54" s="8"/>
      <c r="L54" s="8"/>
      <c r="M54" s="5"/>
      <c r="N54" s="1" t="s">
        <v>519</v>
      </c>
      <c r="O54" s="1" t="s">
        <v>588</v>
      </c>
      <c r="P54" s="1" t="s">
        <v>588</v>
      </c>
      <c r="Q54" s="1" t="s">
        <v>871</v>
      </c>
      <c r="R54" s="1" t="s">
        <v>596</v>
      </c>
      <c r="S54" s="1" t="s">
        <v>596</v>
      </c>
      <c r="T54" s="1" t="s">
        <v>586</v>
      </c>
      <c r="AR54" s="1" t="s">
        <v>588</v>
      </c>
      <c r="AS54" s="1" t="s">
        <v>588</v>
      </c>
      <c r="AU54" s="1" t="s">
        <v>47</v>
      </c>
      <c r="AV54">
        <v>31</v>
      </c>
    </row>
    <row r="55" spans="1:48" ht="30" customHeight="1" x14ac:dyDescent="0.3">
      <c r="A55" s="5" t="s">
        <v>991</v>
      </c>
      <c r="B55" s="5" t="s">
        <v>165</v>
      </c>
      <c r="C55" s="5" t="s">
        <v>580</v>
      </c>
      <c r="D55" s="6">
        <v>17</v>
      </c>
      <c r="E55" s="8"/>
      <c r="F55" s="8"/>
      <c r="G55" s="8"/>
      <c r="H55" s="8"/>
      <c r="I55" s="8"/>
      <c r="J55" s="8"/>
      <c r="K55" s="8"/>
      <c r="L55" s="8"/>
      <c r="M55" s="5"/>
      <c r="N55" s="1" t="s">
        <v>573</v>
      </c>
      <c r="O55" s="1" t="s">
        <v>588</v>
      </c>
      <c r="P55" s="1" t="s">
        <v>588</v>
      </c>
      <c r="Q55" s="1" t="s">
        <v>871</v>
      </c>
      <c r="R55" s="1" t="s">
        <v>596</v>
      </c>
      <c r="S55" s="1" t="s">
        <v>586</v>
      </c>
      <c r="T55" s="1" t="s">
        <v>596</v>
      </c>
      <c r="AR55" s="1" t="s">
        <v>588</v>
      </c>
      <c r="AS55" s="1" t="s">
        <v>588</v>
      </c>
      <c r="AU55" s="1" t="s">
        <v>517</v>
      </c>
      <c r="AV55">
        <v>36</v>
      </c>
    </row>
    <row r="56" spans="1:48" ht="30" customHeight="1" x14ac:dyDescent="0.3">
      <c r="A56" s="5" t="s">
        <v>998</v>
      </c>
      <c r="B56" s="5" t="s">
        <v>999</v>
      </c>
      <c r="C56" s="5" t="s">
        <v>580</v>
      </c>
      <c r="D56" s="6">
        <v>731</v>
      </c>
      <c r="E56" s="8"/>
      <c r="F56" s="8"/>
      <c r="G56" s="8"/>
      <c r="H56" s="8"/>
      <c r="I56" s="8"/>
      <c r="J56" s="8"/>
      <c r="K56" s="8"/>
      <c r="L56" s="8"/>
      <c r="M56" s="5"/>
      <c r="N56" s="1" t="s">
        <v>575</v>
      </c>
      <c r="O56" s="1" t="s">
        <v>588</v>
      </c>
      <c r="P56" s="1" t="s">
        <v>588</v>
      </c>
      <c r="Q56" s="1" t="s">
        <v>871</v>
      </c>
      <c r="R56" s="1" t="s">
        <v>596</v>
      </c>
      <c r="S56" s="1" t="s">
        <v>586</v>
      </c>
      <c r="T56" s="1" t="s">
        <v>596</v>
      </c>
      <c r="AR56" s="1" t="s">
        <v>588</v>
      </c>
      <c r="AS56" s="1" t="s">
        <v>588</v>
      </c>
      <c r="AU56" s="1" t="s">
        <v>499</v>
      </c>
      <c r="AV56">
        <v>37</v>
      </c>
    </row>
    <row r="57" spans="1:48" ht="30" customHeight="1" x14ac:dyDescent="0.3">
      <c r="A57" s="5" t="s">
        <v>74</v>
      </c>
      <c r="B57" s="5" t="s">
        <v>802</v>
      </c>
      <c r="C57" s="5" t="s">
        <v>584</v>
      </c>
      <c r="D57" s="6">
        <v>20.28</v>
      </c>
      <c r="E57" s="8"/>
      <c r="F57" s="8"/>
      <c r="G57" s="8"/>
      <c r="H57" s="8"/>
      <c r="I57" s="8"/>
      <c r="J57" s="8"/>
      <c r="K57" s="8"/>
      <c r="L57" s="8"/>
      <c r="M57" s="5"/>
      <c r="N57" s="1" t="s">
        <v>500</v>
      </c>
      <c r="O57" s="1" t="s">
        <v>588</v>
      </c>
      <c r="P57" s="1" t="s">
        <v>588</v>
      </c>
      <c r="Q57" s="1" t="s">
        <v>871</v>
      </c>
      <c r="R57" s="1" t="s">
        <v>596</v>
      </c>
      <c r="S57" s="1" t="s">
        <v>596</v>
      </c>
      <c r="T57" s="1" t="s">
        <v>586</v>
      </c>
      <c r="AR57" s="1" t="s">
        <v>588</v>
      </c>
      <c r="AS57" s="1" t="s">
        <v>588</v>
      </c>
      <c r="AU57" s="1" t="s">
        <v>48</v>
      </c>
      <c r="AV57">
        <v>25</v>
      </c>
    </row>
    <row r="58" spans="1:48" ht="30" customHeight="1" x14ac:dyDescent="0.3">
      <c r="A58" s="5" t="s">
        <v>74</v>
      </c>
      <c r="B58" s="5" t="s">
        <v>808</v>
      </c>
      <c r="C58" s="5" t="s">
        <v>584</v>
      </c>
      <c r="D58" s="6">
        <v>20.05</v>
      </c>
      <c r="E58" s="8"/>
      <c r="F58" s="8"/>
      <c r="G58" s="8"/>
      <c r="H58" s="8"/>
      <c r="I58" s="8"/>
      <c r="J58" s="8"/>
      <c r="K58" s="8"/>
      <c r="L58" s="8"/>
      <c r="M58" s="5"/>
      <c r="N58" s="1" t="s">
        <v>502</v>
      </c>
      <c r="O58" s="1" t="s">
        <v>588</v>
      </c>
      <c r="P58" s="1" t="s">
        <v>588</v>
      </c>
      <c r="Q58" s="1" t="s">
        <v>871</v>
      </c>
      <c r="R58" s="1" t="s">
        <v>596</v>
      </c>
      <c r="S58" s="1" t="s">
        <v>596</v>
      </c>
      <c r="T58" s="1" t="s">
        <v>586</v>
      </c>
      <c r="AR58" s="1" t="s">
        <v>588</v>
      </c>
      <c r="AS58" s="1" t="s">
        <v>588</v>
      </c>
      <c r="AU58" s="1" t="s">
        <v>49</v>
      </c>
      <c r="AV58">
        <v>26</v>
      </c>
    </row>
    <row r="59" spans="1:48" ht="30" customHeight="1" x14ac:dyDescent="0.3">
      <c r="A59" s="5" t="s">
        <v>74</v>
      </c>
      <c r="B59" s="5" t="s">
        <v>794</v>
      </c>
      <c r="C59" s="5" t="s">
        <v>584</v>
      </c>
      <c r="D59" s="6">
        <v>5.37</v>
      </c>
      <c r="E59" s="8"/>
      <c r="F59" s="8"/>
      <c r="G59" s="8"/>
      <c r="H59" s="8"/>
      <c r="I59" s="8"/>
      <c r="J59" s="8"/>
      <c r="K59" s="8"/>
      <c r="L59" s="8"/>
      <c r="M59" s="5"/>
      <c r="N59" s="1" t="s">
        <v>504</v>
      </c>
      <c r="O59" s="1" t="s">
        <v>588</v>
      </c>
      <c r="P59" s="1" t="s">
        <v>588</v>
      </c>
      <c r="Q59" s="1" t="s">
        <v>871</v>
      </c>
      <c r="R59" s="1" t="s">
        <v>596</v>
      </c>
      <c r="S59" s="1" t="s">
        <v>596</v>
      </c>
      <c r="T59" s="1" t="s">
        <v>586</v>
      </c>
      <c r="AR59" s="1" t="s">
        <v>588</v>
      </c>
      <c r="AS59" s="1" t="s">
        <v>588</v>
      </c>
      <c r="AU59" s="1" t="s">
        <v>164</v>
      </c>
      <c r="AV59">
        <v>27</v>
      </c>
    </row>
    <row r="60" spans="1:48" ht="30" customHeight="1" x14ac:dyDescent="0.3">
      <c r="A60" s="5" t="s">
        <v>74</v>
      </c>
      <c r="B60" s="5" t="s">
        <v>792</v>
      </c>
      <c r="C60" s="5" t="s">
        <v>584</v>
      </c>
      <c r="D60" s="6">
        <v>25.96</v>
      </c>
      <c r="E60" s="8"/>
      <c r="F60" s="8"/>
      <c r="G60" s="8"/>
      <c r="H60" s="8"/>
      <c r="I60" s="8"/>
      <c r="J60" s="8"/>
      <c r="K60" s="8"/>
      <c r="L60" s="8"/>
      <c r="M60" s="5"/>
      <c r="N60" s="1" t="s">
        <v>85</v>
      </c>
      <c r="O60" s="1" t="s">
        <v>588</v>
      </c>
      <c r="P60" s="1" t="s">
        <v>588</v>
      </c>
      <c r="Q60" s="1" t="s">
        <v>871</v>
      </c>
      <c r="R60" s="1" t="s">
        <v>596</v>
      </c>
      <c r="S60" s="1" t="s">
        <v>596</v>
      </c>
      <c r="T60" s="1" t="s">
        <v>586</v>
      </c>
      <c r="AR60" s="1" t="s">
        <v>588</v>
      </c>
      <c r="AS60" s="1" t="s">
        <v>588</v>
      </c>
      <c r="AU60" s="1" t="s">
        <v>50</v>
      </c>
      <c r="AV60">
        <v>28</v>
      </c>
    </row>
    <row r="61" spans="1:48" ht="30" customHeight="1" x14ac:dyDescent="0.3">
      <c r="A61" s="5" t="s">
        <v>74</v>
      </c>
      <c r="B61" s="5" t="s">
        <v>809</v>
      </c>
      <c r="C61" s="5" t="s">
        <v>584</v>
      </c>
      <c r="D61" s="6">
        <v>24.97</v>
      </c>
      <c r="E61" s="8"/>
      <c r="F61" s="8"/>
      <c r="G61" s="8"/>
      <c r="H61" s="8"/>
      <c r="I61" s="8"/>
      <c r="J61" s="8"/>
      <c r="K61" s="8"/>
      <c r="L61" s="8"/>
      <c r="M61" s="5"/>
      <c r="N61" s="1" t="s">
        <v>89</v>
      </c>
      <c r="O61" s="1" t="s">
        <v>588</v>
      </c>
      <c r="P61" s="1" t="s">
        <v>588</v>
      </c>
      <c r="Q61" s="1" t="s">
        <v>871</v>
      </c>
      <c r="R61" s="1" t="s">
        <v>596</v>
      </c>
      <c r="S61" s="1" t="s">
        <v>596</v>
      </c>
      <c r="T61" s="1" t="s">
        <v>586</v>
      </c>
      <c r="AR61" s="1" t="s">
        <v>588</v>
      </c>
      <c r="AS61" s="1" t="s">
        <v>588</v>
      </c>
      <c r="AU61" s="1" t="s">
        <v>387</v>
      </c>
      <c r="AV61">
        <v>29</v>
      </c>
    </row>
    <row r="62" spans="1:48" ht="30" customHeight="1" x14ac:dyDescent="0.3">
      <c r="A62" s="5" t="s">
        <v>279</v>
      </c>
      <c r="B62" s="5" t="s">
        <v>873</v>
      </c>
      <c r="C62" s="5" t="s">
        <v>584</v>
      </c>
      <c r="D62" s="6">
        <v>93.82</v>
      </c>
      <c r="E62" s="8"/>
      <c r="F62" s="8"/>
      <c r="G62" s="8"/>
      <c r="H62" s="8"/>
      <c r="I62" s="8"/>
      <c r="J62" s="8"/>
      <c r="K62" s="8"/>
      <c r="L62" s="8"/>
      <c r="M62" s="5"/>
      <c r="N62" s="1" t="s">
        <v>403</v>
      </c>
      <c r="O62" s="1" t="s">
        <v>588</v>
      </c>
      <c r="P62" s="1" t="s">
        <v>588</v>
      </c>
      <c r="Q62" s="1" t="s">
        <v>871</v>
      </c>
      <c r="R62" s="1" t="s">
        <v>586</v>
      </c>
      <c r="S62" s="1" t="s">
        <v>596</v>
      </c>
      <c r="T62" s="1" t="s">
        <v>596</v>
      </c>
      <c r="AR62" s="1" t="s">
        <v>588</v>
      </c>
      <c r="AS62" s="1" t="s">
        <v>588</v>
      </c>
      <c r="AU62" s="1" t="s">
        <v>91</v>
      </c>
      <c r="AV62">
        <v>35</v>
      </c>
    </row>
    <row r="63" spans="1:48" ht="30" customHeight="1" x14ac:dyDescent="0.3">
      <c r="A63" s="5" t="s">
        <v>275</v>
      </c>
      <c r="B63" s="5" t="s">
        <v>274</v>
      </c>
      <c r="C63" s="5" t="s">
        <v>602</v>
      </c>
      <c r="D63" s="6">
        <v>866</v>
      </c>
      <c r="E63" s="8"/>
      <c r="F63" s="8"/>
      <c r="G63" s="8"/>
      <c r="H63" s="8"/>
      <c r="I63" s="8"/>
      <c r="J63" s="8"/>
      <c r="K63" s="8"/>
      <c r="L63" s="8"/>
      <c r="M63" s="5"/>
      <c r="N63" s="1" t="s">
        <v>400</v>
      </c>
      <c r="O63" s="1" t="s">
        <v>588</v>
      </c>
      <c r="P63" s="1" t="s">
        <v>588</v>
      </c>
      <c r="Q63" s="1" t="s">
        <v>871</v>
      </c>
      <c r="R63" s="1" t="s">
        <v>586</v>
      </c>
      <c r="S63" s="1" t="s">
        <v>596</v>
      </c>
      <c r="T63" s="1" t="s">
        <v>596</v>
      </c>
      <c r="AR63" s="1" t="s">
        <v>588</v>
      </c>
      <c r="AS63" s="1" t="s">
        <v>588</v>
      </c>
      <c r="AU63" s="1" t="s">
        <v>92</v>
      </c>
      <c r="AV63">
        <v>32</v>
      </c>
    </row>
    <row r="64" spans="1:48" ht="30" customHeight="1" x14ac:dyDescent="0.3">
      <c r="A64" s="5" t="s">
        <v>216</v>
      </c>
      <c r="B64" s="5" t="s">
        <v>228</v>
      </c>
      <c r="C64" s="5" t="s">
        <v>602</v>
      </c>
      <c r="D64" s="6">
        <v>33</v>
      </c>
      <c r="E64" s="8"/>
      <c r="F64" s="8"/>
      <c r="G64" s="8"/>
      <c r="H64" s="8"/>
      <c r="I64" s="8"/>
      <c r="J64" s="8"/>
      <c r="K64" s="8"/>
      <c r="L64" s="8"/>
      <c r="M64" s="5"/>
      <c r="N64" s="1" t="s">
        <v>402</v>
      </c>
      <c r="O64" s="1" t="s">
        <v>588</v>
      </c>
      <c r="P64" s="1" t="s">
        <v>588</v>
      </c>
      <c r="Q64" s="1" t="s">
        <v>871</v>
      </c>
      <c r="R64" s="1" t="s">
        <v>586</v>
      </c>
      <c r="S64" s="1" t="s">
        <v>596</v>
      </c>
      <c r="T64" s="1" t="s">
        <v>596</v>
      </c>
      <c r="AR64" s="1" t="s">
        <v>588</v>
      </c>
      <c r="AS64" s="1" t="s">
        <v>588</v>
      </c>
      <c r="AU64" s="1" t="s">
        <v>98</v>
      </c>
      <c r="AV64">
        <v>33</v>
      </c>
    </row>
    <row r="65" spans="1:48" ht="30" customHeight="1" x14ac:dyDescent="0.3">
      <c r="A65" s="5" t="s">
        <v>75</v>
      </c>
      <c r="B65" s="5" t="s">
        <v>277</v>
      </c>
      <c r="C65" s="5" t="s">
        <v>602</v>
      </c>
      <c r="D65" s="6">
        <v>3907</v>
      </c>
      <c r="E65" s="8"/>
      <c r="F65" s="8"/>
      <c r="G65" s="8"/>
      <c r="H65" s="8"/>
      <c r="I65" s="8"/>
      <c r="J65" s="8"/>
      <c r="K65" s="8"/>
      <c r="L65" s="8"/>
      <c r="M65" s="5"/>
      <c r="N65" s="1" t="s">
        <v>401</v>
      </c>
      <c r="O65" s="1" t="s">
        <v>588</v>
      </c>
      <c r="P65" s="1" t="s">
        <v>588</v>
      </c>
      <c r="Q65" s="1" t="s">
        <v>871</v>
      </c>
      <c r="R65" s="1" t="s">
        <v>586</v>
      </c>
      <c r="S65" s="1" t="s">
        <v>596</v>
      </c>
      <c r="T65" s="1" t="s">
        <v>596</v>
      </c>
      <c r="AR65" s="1" t="s">
        <v>588</v>
      </c>
      <c r="AS65" s="1" t="s">
        <v>588</v>
      </c>
      <c r="AU65" s="1" t="s">
        <v>88</v>
      </c>
      <c r="AV65">
        <v>34</v>
      </c>
    </row>
    <row r="66" spans="1:48" ht="30" customHeight="1" x14ac:dyDescent="0.3">
      <c r="A66" s="5" t="s">
        <v>577</v>
      </c>
      <c r="B66" s="5" t="s">
        <v>588</v>
      </c>
      <c r="C66" s="5" t="s">
        <v>602</v>
      </c>
      <c r="D66" s="6">
        <v>62</v>
      </c>
      <c r="E66" s="8"/>
      <c r="F66" s="8"/>
      <c r="G66" s="8"/>
      <c r="H66" s="8"/>
      <c r="I66" s="8"/>
      <c r="J66" s="8"/>
      <c r="K66" s="8"/>
      <c r="L66" s="8"/>
      <c r="M66" s="5"/>
      <c r="N66" s="1" t="s">
        <v>404</v>
      </c>
      <c r="O66" s="1" t="s">
        <v>588</v>
      </c>
      <c r="P66" s="1" t="s">
        <v>588</v>
      </c>
      <c r="Q66" s="1" t="s">
        <v>871</v>
      </c>
      <c r="R66" s="1" t="s">
        <v>586</v>
      </c>
      <c r="S66" s="1" t="s">
        <v>596</v>
      </c>
      <c r="T66" s="1" t="s">
        <v>596</v>
      </c>
      <c r="AR66" s="1" t="s">
        <v>588</v>
      </c>
      <c r="AS66" s="1" t="s">
        <v>588</v>
      </c>
      <c r="AU66" s="1" t="s">
        <v>94</v>
      </c>
      <c r="AV66">
        <v>38</v>
      </c>
    </row>
    <row r="67" spans="1:48" ht="30" customHeight="1" x14ac:dyDescent="0.3">
      <c r="A67" s="5" t="s">
        <v>576</v>
      </c>
      <c r="B67" s="5" t="s">
        <v>877</v>
      </c>
      <c r="C67" s="5" t="s">
        <v>602</v>
      </c>
      <c r="D67" s="6">
        <v>8</v>
      </c>
      <c r="E67" s="8"/>
      <c r="F67" s="8"/>
      <c r="G67" s="8"/>
      <c r="H67" s="8"/>
      <c r="I67" s="8"/>
      <c r="J67" s="8"/>
      <c r="K67" s="8"/>
      <c r="L67" s="8"/>
      <c r="M67" s="5"/>
      <c r="N67" s="1" t="s">
        <v>405</v>
      </c>
      <c r="O67" s="1" t="s">
        <v>588</v>
      </c>
      <c r="P67" s="1" t="s">
        <v>588</v>
      </c>
      <c r="Q67" s="1" t="s">
        <v>871</v>
      </c>
      <c r="R67" s="1" t="s">
        <v>586</v>
      </c>
      <c r="S67" s="1" t="s">
        <v>596</v>
      </c>
      <c r="T67" s="1" t="s">
        <v>596</v>
      </c>
      <c r="AR67" s="1" t="s">
        <v>588</v>
      </c>
      <c r="AS67" s="1" t="s">
        <v>588</v>
      </c>
      <c r="AU67" s="1" t="s">
        <v>99</v>
      </c>
      <c r="AV67">
        <v>39</v>
      </c>
    </row>
    <row r="68" spans="1:48" ht="30" customHeight="1" x14ac:dyDescent="0.3">
      <c r="A68" s="5" t="s">
        <v>576</v>
      </c>
      <c r="B68" s="5" t="s">
        <v>878</v>
      </c>
      <c r="C68" s="5" t="s">
        <v>602</v>
      </c>
      <c r="D68" s="6">
        <v>23</v>
      </c>
      <c r="E68" s="8"/>
      <c r="F68" s="8"/>
      <c r="G68" s="8"/>
      <c r="H68" s="8"/>
      <c r="I68" s="8"/>
      <c r="J68" s="8"/>
      <c r="K68" s="8"/>
      <c r="L68" s="8"/>
      <c r="M68" s="5"/>
      <c r="N68" s="1" t="s">
        <v>406</v>
      </c>
      <c r="O68" s="1" t="s">
        <v>588</v>
      </c>
      <c r="P68" s="1" t="s">
        <v>588</v>
      </c>
      <c r="Q68" s="1" t="s">
        <v>871</v>
      </c>
      <c r="R68" s="1" t="s">
        <v>586</v>
      </c>
      <c r="S68" s="1" t="s">
        <v>596</v>
      </c>
      <c r="T68" s="1" t="s">
        <v>596</v>
      </c>
      <c r="AR68" s="1" t="s">
        <v>588</v>
      </c>
      <c r="AS68" s="1" t="s">
        <v>588</v>
      </c>
      <c r="AU68" s="1" t="s">
        <v>82</v>
      </c>
      <c r="AV68">
        <v>40</v>
      </c>
    </row>
    <row r="69" spans="1:48" ht="30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48" ht="30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48" ht="30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48" ht="30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48" ht="30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48" ht="30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48" ht="30" customHeight="1" x14ac:dyDescent="0.3">
      <c r="A75" s="5" t="s">
        <v>220</v>
      </c>
      <c r="B75" s="6"/>
      <c r="C75" s="6"/>
      <c r="D75" s="6"/>
      <c r="E75" s="6"/>
      <c r="F75" s="8"/>
      <c r="G75" s="6"/>
      <c r="H75" s="8"/>
      <c r="I75" s="6"/>
      <c r="J75" s="8"/>
      <c r="K75" s="6"/>
      <c r="L75" s="8"/>
      <c r="M75" s="6"/>
      <c r="N75" t="s">
        <v>874</v>
      </c>
    </row>
    <row r="76" spans="1:48" ht="30" customHeight="1" x14ac:dyDescent="0.3">
      <c r="A76" s="5" t="s">
        <v>213</v>
      </c>
      <c r="B76" s="5" t="s">
        <v>588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Q76" s="1" t="s">
        <v>865</v>
      </c>
    </row>
    <row r="77" spans="1:48" ht="30" customHeight="1" x14ac:dyDescent="0.3">
      <c r="A77" s="5" t="s">
        <v>866</v>
      </c>
      <c r="B77" s="5" t="s">
        <v>355</v>
      </c>
      <c r="C77" s="5" t="s">
        <v>587</v>
      </c>
      <c r="D77" s="6">
        <v>16559</v>
      </c>
      <c r="E77" s="8"/>
      <c r="F77" s="8"/>
      <c r="G77" s="8"/>
      <c r="H77" s="8"/>
      <c r="I77" s="8"/>
      <c r="J77" s="8"/>
      <c r="K77" s="8"/>
      <c r="L77" s="8"/>
      <c r="M77" s="5"/>
      <c r="N77" s="1" t="s">
        <v>96</v>
      </c>
      <c r="O77" s="1" t="s">
        <v>588</v>
      </c>
      <c r="P77" s="1" t="s">
        <v>588</v>
      </c>
      <c r="Q77" s="1" t="s">
        <v>865</v>
      </c>
      <c r="R77" s="1" t="s">
        <v>596</v>
      </c>
      <c r="S77" s="1" t="s">
        <v>596</v>
      </c>
      <c r="T77" s="1" t="s">
        <v>586</v>
      </c>
      <c r="AR77" s="1" t="s">
        <v>588</v>
      </c>
      <c r="AS77" s="1" t="s">
        <v>588</v>
      </c>
      <c r="AU77" s="1" t="s">
        <v>392</v>
      </c>
      <c r="AV77">
        <v>42</v>
      </c>
    </row>
    <row r="78" spans="1:48" ht="30" customHeight="1" x14ac:dyDescent="0.3">
      <c r="A78" s="5" t="s">
        <v>868</v>
      </c>
      <c r="B78" s="5" t="s">
        <v>273</v>
      </c>
      <c r="C78" s="5" t="s">
        <v>587</v>
      </c>
      <c r="D78" s="6">
        <v>14871</v>
      </c>
      <c r="E78" s="8"/>
      <c r="F78" s="8"/>
      <c r="G78" s="8"/>
      <c r="H78" s="8"/>
      <c r="I78" s="8"/>
      <c r="J78" s="8"/>
      <c r="K78" s="8"/>
      <c r="L78" s="8"/>
      <c r="M78" s="5"/>
      <c r="N78" s="1" t="s">
        <v>93</v>
      </c>
      <c r="O78" s="1" t="s">
        <v>588</v>
      </c>
      <c r="P78" s="1" t="s">
        <v>588</v>
      </c>
      <c r="Q78" s="1" t="s">
        <v>865</v>
      </c>
      <c r="R78" s="1" t="s">
        <v>596</v>
      </c>
      <c r="S78" s="1" t="s">
        <v>596</v>
      </c>
      <c r="T78" s="1" t="s">
        <v>586</v>
      </c>
      <c r="AR78" s="1" t="s">
        <v>588</v>
      </c>
      <c r="AS78" s="1" t="s">
        <v>588</v>
      </c>
      <c r="AU78" s="1" t="s">
        <v>383</v>
      </c>
      <c r="AV78">
        <v>43</v>
      </c>
    </row>
    <row r="79" spans="1:48" ht="30" customHeight="1" x14ac:dyDescent="0.3">
      <c r="A79" s="5" t="s">
        <v>354</v>
      </c>
      <c r="B79" s="5" t="s">
        <v>869</v>
      </c>
      <c r="C79" s="5" t="s">
        <v>581</v>
      </c>
      <c r="D79" s="6">
        <v>3.77</v>
      </c>
      <c r="E79" s="8"/>
      <c r="F79" s="8"/>
      <c r="G79" s="8"/>
      <c r="H79" s="8"/>
      <c r="I79" s="8"/>
      <c r="J79" s="8"/>
      <c r="K79" s="8"/>
      <c r="L79" s="8"/>
      <c r="M79" s="5"/>
      <c r="N79" s="1" t="s">
        <v>411</v>
      </c>
      <c r="O79" s="1" t="s">
        <v>588</v>
      </c>
      <c r="P79" s="1" t="s">
        <v>588</v>
      </c>
      <c r="Q79" s="1" t="s">
        <v>865</v>
      </c>
      <c r="R79" s="1" t="s">
        <v>586</v>
      </c>
      <c r="S79" s="1" t="s">
        <v>596</v>
      </c>
      <c r="T79" s="1" t="s">
        <v>596</v>
      </c>
      <c r="AR79" s="1" t="s">
        <v>588</v>
      </c>
      <c r="AS79" s="1" t="s">
        <v>588</v>
      </c>
      <c r="AU79" s="1" t="s">
        <v>86</v>
      </c>
      <c r="AV79">
        <v>44</v>
      </c>
    </row>
    <row r="80" spans="1:48" ht="30" customHeight="1" x14ac:dyDescent="0.3">
      <c r="A80" s="5" t="s">
        <v>354</v>
      </c>
      <c r="B80" s="5" t="s">
        <v>870</v>
      </c>
      <c r="C80" s="5" t="s">
        <v>581</v>
      </c>
      <c r="D80" s="6">
        <v>1.85</v>
      </c>
      <c r="E80" s="8"/>
      <c r="F80" s="8"/>
      <c r="G80" s="8"/>
      <c r="H80" s="8"/>
      <c r="I80" s="8"/>
      <c r="J80" s="8"/>
      <c r="K80" s="8"/>
      <c r="L80" s="8"/>
      <c r="M80" s="5"/>
      <c r="N80" s="1" t="s">
        <v>412</v>
      </c>
      <c r="O80" s="1" t="s">
        <v>588</v>
      </c>
      <c r="P80" s="1" t="s">
        <v>588</v>
      </c>
      <c r="Q80" s="1" t="s">
        <v>865</v>
      </c>
      <c r="R80" s="1" t="s">
        <v>586</v>
      </c>
      <c r="S80" s="1" t="s">
        <v>596</v>
      </c>
      <c r="T80" s="1" t="s">
        <v>596</v>
      </c>
      <c r="AR80" s="1" t="s">
        <v>588</v>
      </c>
      <c r="AS80" s="1" t="s">
        <v>588</v>
      </c>
      <c r="AU80" s="1" t="s">
        <v>87</v>
      </c>
      <c r="AV80">
        <v>45</v>
      </c>
    </row>
    <row r="81" spans="1:48" ht="30" customHeight="1" x14ac:dyDescent="0.3">
      <c r="A81" s="5" t="s">
        <v>356</v>
      </c>
      <c r="B81" s="5" t="s">
        <v>869</v>
      </c>
      <c r="C81" s="5" t="s">
        <v>581</v>
      </c>
      <c r="D81" s="6">
        <v>6.08</v>
      </c>
      <c r="E81" s="8"/>
      <c r="F81" s="8"/>
      <c r="G81" s="8"/>
      <c r="H81" s="8"/>
      <c r="I81" s="8"/>
      <c r="J81" s="8"/>
      <c r="K81" s="8"/>
      <c r="L81" s="8"/>
      <c r="M81" s="5"/>
      <c r="N81" s="1" t="s">
        <v>407</v>
      </c>
      <c r="O81" s="1" t="s">
        <v>588</v>
      </c>
      <c r="P81" s="1" t="s">
        <v>588</v>
      </c>
      <c r="Q81" s="1" t="s">
        <v>865</v>
      </c>
      <c r="R81" s="1" t="s">
        <v>586</v>
      </c>
      <c r="S81" s="1" t="s">
        <v>596</v>
      </c>
      <c r="T81" s="1" t="s">
        <v>596</v>
      </c>
      <c r="AR81" s="1" t="s">
        <v>588</v>
      </c>
      <c r="AS81" s="1" t="s">
        <v>588</v>
      </c>
      <c r="AU81" s="1" t="s">
        <v>95</v>
      </c>
      <c r="AV81">
        <v>46</v>
      </c>
    </row>
    <row r="82" spans="1:48" ht="30" customHeight="1" x14ac:dyDescent="0.3">
      <c r="A82" s="5" t="s">
        <v>356</v>
      </c>
      <c r="B82" s="5" t="s">
        <v>870</v>
      </c>
      <c r="C82" s="5" t="s">
        <v>581</v>
      </c>
      <c r="D82" s="6">
        <v>4.07</v>
      </c>
      <c r="E82" s="8"/>
      <c r="F82" s="8"/>
      <c r="G82" s="8"/>
      <c r="H82" s="8"/>
      <c r="I82" s="8"/>
      <c r="J82" s="8"/>
      <c r="K82" s="8"/>
      <c r="L82" s="8"/>
      <c r="M82" s="5"/>
      <c r="N82" s="1" t="s">
        <v>409</v>
      </c>
      <c r="O82" s="1" t="s">
        <v>588</v>
      </c>
      <c r="P82" s="1" t="s">
        <v>588</v>
      </c>
      <c r="Q82" s="1" t="s">
        <v>865</v>
      </c>
      <c r="R82" s="1" t="s">
        <v>586</v>
      </c>
      <c r="S82" s="1" t="s">
        <v>596</v>
      </c>
      <c r="T82" s="1" t="s">
        <v>596</v>
      </c>
      <c r="AR82" s="1" t="s">
        <v>588</v>
      </c>
      <c r="AS82" s="1" t="s">
        <v>588</v>
      </c>
      <c r="AU82" s="1" t="s">
        <v>97</v>
      </c>
      <c r="AV82">
        <v>47</v>
      </c>
    </row>
    <row r="83" spans="1:48" ht="30" customHeight="1" x14ac:dyDescent="0.3">
      <c r="A83" s="5" t="s">
        <v>358</v>
      </c>
      <c r="B83" s="5" t="s">
        <v>223</v>
      </c>
      <c r="C83" s="5" t="s">
        <v>581</v>
      </c>
      <c r="D83" s="6">
        <v>14.44</v>
      </c>
      <c r="E83" s="8"/>
      <c r="F83" s="8"/>
      <c r="G83" s="8"/>
      <c r="H83" s="8"/>
      <c r="I83" s="8"/>
      <c r="J83" s="8"/>
      <c r="K83" s="8"/>
      <c r="L83" s="8"/>
      <c r="M83" s="5"/>
      <c r="N83" s="1" t="s">
        <v>408</v>
      </c>
      <c r="O83" s="1" t="s">
        <v>588</v>
      </c>
      <c r="P83" s="1" t="s">
        <v>588</v>
      </c>
      <c r="Q83" s="1" t="s">
        <v>865</v>
      </c>
      <c r="R83" s="1" t="s">
        <v>586</v>
      </c>
      <c r="S83" s="1" t="s">
        <v>596</v>
      </c>
      <c r="T83" s="1" t="s">
        <v>596</v>
      </c>
      <c r="AR83" s="1" t="s">
        <v>588</v>
      </c>
      <c r="AS83" s="1" t="s">
        <v>588</v>
      </c>
      <c r="AU83" s="1" t="s">
        <v>100</v>
      </c>
      <c r="AV83">
        <v>307</v>
      </c>
    </row>
    <row r="84" spans="1:48" ht="30" customHeight="1" x14ac:dyDescent="0.3">
      <c r="A84" s="5" t="s">
        <v>887</v>
      </c>
      <c r="B84" s="5" t="s">
        <v>880</v>
      </c>
      <c r="C84" s="5" t="s">
        <v>581</v>
      </c>
      <c r="D84" s="6">
        <v>30.21</v>
      </c>
      <c r="E84" s="8"/>
      <c r="F84" s="8"/>
      <c r="G84" s="8"/>
      <c r="H84" s="8"/>
      <c r="I84" s="8"/>
      <c r="J84" s="8"/>
      <c r="K84" s="8"/>
      <c r="L84" s="8"/>
      <c r="M84" s="5"/>
      <c r="N84" s="1" t="s">
        <v>410</v>
      </c>
      <c r="O84" s="1" t="s">
        <v>588</v>
      </c>
      <c r="P84" s="1" t="s">
        <v>588</v>
      </c>
      <c r="Q84" s="1" t="s">
        <v>865</v>
      </c>
      <c r="R84" s="1" t="s">
        <v>586</v>
      </c>
      <c r="S84" s="1" t="s">
        <v>596</v>
      </c>
      <c r="T84" s="1" t="s">
        <v>596</v>
      </c>
      <c r="AR84" s="1" t="s">
        <v>588</v>
      </c>
      <c r="AS84" s="1" t="s">
        <v>588</v>
      </c>
      <c r="AU84" s="1" t="s">
        <v>83</v>
      </c>
      <c r="AV84">
        <v>49</v>
      </c>
    </row>
    <row r="85" spans="1:48" ht="30" customHeight="1" x14ac:dyDescent="0.3">
      <c r="A85" s="5" t="s">
        <v>359</v>
      </c>
      <c r="B85" s="5" t="s">
        <v>357</v>
      </c>
      <c r="C85" s="5" t="s">
        <v>603</v>
      </c>
      <c r="D85" s="6">
        <v>5</v>
      </c>
      <c r="E85" s="8"/>
      <c r="F85" s="8"/>
      <c r="G85" s="8"/>
      <c r="H85" s="8"/>
      <c r="I85" s="8"/>
      <c r="J85" s="8"/>
      <c r="K85" s="8"/>
      <c r="L85" s="8"/>
      <c r="M85" s="5"/>
      <c r="N85" s="1" t="s">
        <v>415</v>
      </c>
      <c r="O85" s="1" t="s">
        <v>588</v>
      </c>
      <c r="P85" s="1" t="s">
        <v>588</v>
      </c>
      <c r="Q85" s="1" t="s">
        <v>865</v>
      </c>
      <c r="R85" s="1" t="s">
        <v>586</v>
      </c>
      <c r="S85" s="1" t="s">
        <v>596</v>
      </c>
      <c r="T85" s="1" t="s">
        <v>596</v>
      </c>
      <c r="AR85" s="1" t="s">
        <v>588</v>
      </c>
      <c r="AS85" s="1" t="s">
        <v>588</v>
      </c>
      <c r="AU85" s="1" t="s">
        <v>90</v>
      </c>
      <c r="AV85">
        <v>309</v>
      </c>
    </row>
    <row r="86" spans="1:48" ht="30" customHeight="1" x14ac:dyDescent="0.3">
      <c r="A86" s="5" t="s">
        <v>359</v>
      </c>
      <c r="B86" s="5" t="s">
        <v>360</v>
      </c>
      <c r="C86" s="5" t="s">
        <v>603</v>
      </c>
      <c r="D86" s="6">
        <v>3</v>
      </c>
      <c r="E86" s="8"/>
      <c r="F86" s="8"/>
      <c r="G86" s="8"/>
      <c r="H86" s="8"/>
      <c r="I86" s="8"/>
      <c r="J86" s="8"/>
      <c r="K86" s="8"/>
      <c r="L86" s="8"/>
      <c r="M86" s="5"/>
      <c r="N86" s="1" t="s">
        <v>416</v>
      </c>
      <c r="O86" s="1" t="s">
        <v>588</v>
      </c>
      <c r="P86" s="1" t="s">
        <v>588</v>
      </c>
      <c r="Q86" s="1" t="s">
        <v>865</v>
      </c>
      <c r="R86" s="1" t="s">
        <v>586</v>
      </c>
      <c r="S86" s="1" t="s">
        <v>596</v>
      </c>
      <c r="T86" s="1" t="s">
        <v>596</v>
      </c>
      <c r="AR86" s="1" t="s">
        <v>588</v>
      </c>
      <c r="AS86" s="1" t="s">
        <v>588</v>
      </c>
      <c r="AU86" s="1" t="s">
        <v>101</v>
      </c>
      <c r="AV86">
        <v>308</v>
      </c>
    </row>
    <row r="87" spans="1:48" ht="30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48" ht="30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48" ht="30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48" ht="30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48" ht="30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48" ht="30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48" ht="30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48" ht="30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48" ht="30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48" ht="30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48" ht="30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48" ht="30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48" ht="30" customHeight="1" x14ac:dyDescent="0.3">
      <c r="A99" s="5" t="s">
        <v>220</v>
      </c>
      <c r="B99" s="6"/>
      <c r="C99" s="6"/>
      <c r="D99" s="6"/>
      <c r="E99" s="6"/>
      <c r="F99" s="8"/>
      <c r="G99" s="6"/>
      <c r="H99" s="8"/>
      <c r="I99" s="6"/>
      <c r="J99" s="8"/>
      <c r="K99" s="6"/>
      <c r="L99" s="8"/>
      <c r="M99" s="6"/>
      <c r="N99" t="s">
        <v>874</v>
      </c>
    </row>
    <row r="100" spans="1:48" ht="30" customHeight="1" x14ac:dyDescent="0.3">
      <c r="A100" s="5" t="s">
        <v>232</v>
      </c>
      <c r="B100" s="5" t="s">
        <v>588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Q100" s="1" t="s">
        <v>882</v>
      </c>
    </row>
    <row r="101" spans="1:48" s="131" customFormat="1" ht="30" customHeight="1" x14ac:dyDescent="0.3">
      <c r="A101" s="127" t="s">
        <v>272</v>
      </c>
      <c r="B101" s="127" t="s">
        <v>1009</v>
      </c>
      <c r="C101" s="127" t="s">
        <v>602</v>
      </c>
      <c r="D101" s="128">
        <f>157-70</f>
        <v>87</v>
      </c>
      <c r="E101" s="129"/>
      <c r="F101" s="129"/>
      <c r="G101" s="129"/>
      <c r="H101" s="129"/>
      <c r="I101" s="129"/>
      <c r="J101" s="129"/>
      <c r="K101" s="129"/>
      <c r="L101" s="129"/>
      <c r="M101" s="127"/>
      <c r="N101" s="130" t="s">
        <v>417</v>
      </c>
      <c r="O101" s="130" t="s">
        <v>588</v>
      </c>
      <c r="P101" s="130" t="s">
        <v>588</v>
      </c>
      <c r="Q101" s="130" t="s">
        <v>882</v>
      </c>
      <c r="R101" s="130" t="s">
        <v>586</v>
      </c>
      <c r="S101" s="130" t="s">
        <v>596</v>
      </c>
      <c r="T101" s="130" t="s">
        <v>596</v>
      </c>
      <c r="AR101" s="130" t="s">
        <v>588</v>
      </c>
      <c r="AS101" s="130" t="s">
        <v>588</v>
      </c>
      <c r="AU101" s="130" t="s">
        <v>84</v>
      </c>
      <c r="AV101" s="131">
        <v>55</v>
      </c>
    </row>
    <row r="102" spans="1:48" ht="30" customHeight="1" x14ac:dyDescent="0.3">
      <c r="A102" s="5" t="s">
        <v>233</v>
      </c>
      <c r="B102" s="5" t="s">
        <v>413</v>
      </c>
      <c r="C102" s="5" t="s">
        <v>603</v>
      </c>
      <c r="D102" s="6">
        <v>80</v>
      </c>
      <c r="E102" s="8"/>
      <c r="F102" s="8"/>
      <c r="G102" s="8"/>
      <c r="H102" s="8"/>
      <c r="I102" s="8"/>
      <c r="J102" s="8"/>
      <c r="K102" s="8"/>
      <c r="L102" s="8"/>
      <c r="M102" s="5"/>
      <c r="N102" s="1" t="s">
        <v>414</v>
      </c>
      <c r="O102" s="1" t="s">
        <v>588</v>
      </c>
      <c r="P102" s="1" t="s">
        <v>588</v>
      </c>
      <c r="Q102" s="1" t="s">
        <v>882</v>
      </c>
      <c r="R102" s="1" t="s">
        <v>586</v>
      </c>
      <c r="S102" s="1" t="s">
        <v>596</v>
      </c>
      <c r="T102" s="1" t="s">
        <v>596</v>
      </c>
      <c r="AR102" s="1" t="s">
        <v>588</v>
      </c>
      <c r="AS102" s="1" t="s">
        <v>588</v>
      </c>
      <c r="AU102" s="1" t="s">
        <v>102</v>
      </c>
      <c r="AV102">
        <v>310</v>
      </c>
    </row>
    <row r="103" spans="1:48" ht="30" customHeight="1" x14ac:dyDescent="0.3">
      <c r="A103" s="5" t="s">
        <v>271</v>
      </c>
      <c r="B103" s="5" t="s">
        <v>1000</v>
      </c>
      <c r="C103" s="5" t="s">
        <v>602</v>
      </c>
      <c r="D103" s="6">
        <v>14</v>
      </c>
      <c r="E103" s="8"/>
      <c r="F103" s="8"/>
      <c r="G103" s="8"/>
      <c r="H103" s="8"/>
      <c r="I103" s="8"/>
      <c r="J103" s="8"/>
      <c r="K103" s="8"/>
      <c r="L103" s="8"/>
      <c r="M103" s="5"/>
      <c r="N103" s="1" t="s">
        <v>418</v>
      </c>
      <c r="O103" s="1" t="s">
        <v>588</v>
      </c>
      <c r="P103" s="1" t="s">
        <v>588</v>
      </c>
      <c r="Q103" s="1" t="s">
        <v>882</v>
      </c>
      <c r="R103" s="1" t="s">
        <v>586</v>
      </c>
      <c r="S103" s="1" t="s">
        <v>596</v>
      </c>
      <c r="T103" s="1" t="s">
        <v>596</v>
      </c>
      <c r="AR103" s="1" t="s">
        <v>588</v>
      </c>
      <c r="AS103" s="1" t="s">
        <v>588</v>
      </c>
      <c r="AU103" s="1" t="s">
        <v>103</v>
      </c>
      <c r="AV103">
        <v>58</v>
      </c>
    </row>
    <row r="104" spans="1:48" ht="30" customHeight="1" x14ac:dyDescent="0.3">
      <c r="A104" s="5" t="s">
        <v>224</v>
      </c>
      <c r="B104" s="5" t="s">
        <v>362</v>
      </c>
      <c r="C104" s="5" t="s">
        <v>602</v>
      </c>
      <c r="D104" s="6">
        <v>410</v>
      </c>
      <c r="E104" s="8"/>
      <c r="F104" s="8"/>
      <c r="G104" s="8"/>
      <c r="H104" s="8"/>
      <c r="I104" s="8"/>
      <c r="J104" s="8"/>
      <c r="K104" s="8"/>
      <c r="L104" s="8"/>
      <c r="M104" s="5"/>
      <c r="N104" s="1" t="s">
        <v>420</v>
      </c>
      <c r="O104" s="1" t="s">
        <v>588</v>
      </c>
      <c r="P104" s="1" t="s">
        <v>588</v>
      </c>
      <c r="Q104" s="1" t="s">
        <v>882</v>
      </c>
      <c r="R104" s="1" t="s">
        <v>586</v>
      </c>
      <c r="S104" s="1" t="s">
        <v>596</v>
      </c>
      <c r="T104" s="1" t="s">
        <v>596</v>
      </c>
      <c r="AR104" s="1" t="s">
        <v>588</v>
      </c>
      <c r="AS104" s="1" t="s">
        <v>588</v>
      </c>
      <c r="AU104" s="1" t="s">
        <v>126</v>
      </c>
      <c r="AV104">
        <v>59</v>
      </c>
    </row>
    <row r="105" spans="1:48" ht="30" customHeight="1" x14ac:dyDescent="0.3">
      <c r="A105" s="5" t="s">
        <v>235</v>
      </c>
      <c r="B105" s="5" t="s">
        <v>361</v>
      </c>
      <c r="C105" s="5" t="s">
        <v>602</v>
      </c>
      <c r="D105" s="6">
        <v>89</v>
      </c>
      <c r="E105" s="8"/>
      <c r="F105" s="8"/>
      <c r="G105" s="8"/>
      <c r="H105" s="8"/>
      <c r="I105" s="8"/>
      <c r="J105" s="8"/>
      <c r="K105" s="8"/>
      <c r="L105" s="8"/>
      <c r="M105" s="5"/>
      <c r="N105" s="1" t="s">
        <v>423</v>
      </c>
      <c r="O105" s="1" t="s">
        <v>588</v>
      </c>
      <c r="P105" s="1" t="s">
        <v>588</v>
      </c>
      <c r="Q105" s="1" t="s">
        <v>882</v>
      </c>
      <c r="R105" s="1" t="s">
        <v>586</v>
      </c>
      <c r="S105" s="1" t="s">
        <v>596</v>
      </c>
      <c r="T105" s="1" t="s">
        <v>596</v>
      </c>
      <c r="AR105" s="1" t="s">
        <v>588</v>
      </c>
      <c r="AS105" s="1" t="s">
        <v>588</v>
      </c>
      <c r="AU105" s="1" t="s">
        <v>146</v>
      </c>
      <c r="AV105">
        <v>54</v>
      </c>
    </row>
    <row r="106" spans="1:48" ht="30" customHeight="1" x14ac:dyDescent="0.3">
      <c r="A106" s="5" t="s">
        <v>236</v>
      </c>
      <c r="B106" s="5" t="s">
        <v>1004</v>
      </c>
      <c r="C106" s="5" t="s">
        <v>602</v>
      </c>
      <c r="D106" s="6">
        <v>3</v>
      </c>
      <c r="E106" s="8"/>
      <c r="F106" s="8"/>
      <c r="G106" s="8"/>
      <c r="H106" s="8"/>
      <c r="I106" s="8"/>
      <c r="J106" s="8"/>
      <c r="K106" s="8"/>
      <c r="L106" s="8"/>
      <c r="M106" s="5"/>
      <c r="N106" s="1" t="s">
        <v>419</v>
      </c>
      <c r="O106" s="1" t="s">
        <v>588</v>
      </c>
      <c r="P106" s="1" t="s">
        <v>588</v>
      </c>
      <c r="Q106" s="1" t="s">
        <v>882</v>
      </c>
      <c r="R106" s="1" t="s">
        <v>586</v>
      </c>
      <c r="S106" s="1" t="s">
        <v>596</v>
      </c>
      <c r="T106" s="1" t="s">
        <v>596</v>
      </c>
      <c r="AR106" s="1" t="s">
        <v>588</v>
      </c>
      <c r="AS106" s="1" t="s">
        <v>588</v>
      </c>
      <c r="AU106" s="1" t="s">
        <v>134</v>
      </c>
      <c r="AV106">
        <v>53</v>
      </c>
    </row>
    <row r="107" spans="1:48" ht="30" customHeight="1" x14ac:dyDescent="0.3">
      <c r="A107" s="5" t="s">
        <v>217</v>
      </c>
      <c r="B107" s="5" t="s">
        <v>995</v>
      </c>
      <c r="C107" s="5" t="s">
        <v>603</v>
      </c>
      <c r="D107" s="6">
        <v>10</v>
      </c>
      <c r="E107" s="8"/>
      <c r="F107" s="8"/>
      <c r="G107" s="8"/>
      <c r="H107" s="8"/>
      <c r="I107" s="8"/>
      <c r="J107" s="8"/>
      <c r="K107" s="8"/>
      <c r="L107" s="8"/>
      <c r="M107" s="5"/>
      <c r="N107" s="1" t="s">
        <v>421</v>
      </c>
      <c r="O107" s="1" t="s">
        <v>588</v>
      </c>
      <c r="P107" s="1" t="s">
        <v>588</v>
      </c>
      <c r="Q107" s="1" t="s">
        <v>882</v>
      </c>
      <c r="R107" s="1" t="s">
        <v>586</v>
      </c>
      <c r="S107" s="1" t="s">
        <v>596</v>
      </c>
      <c r="T107" s="1" t="s">
        <v>596</v>
      </c>
      <c r="AR107" s="1" t="s">
        <v>588</v>
      </c>
      <c r="AS107" s="1" t="s">
        <v>588</v>
      </c>
      <c r="AU107" s="1" t="s">
        <v>137</v>
      </c>
      <c r="AV107">
        <v>60</v>
      </c>
    </row>
    <row r="108" spans="1:48" ht="30" customHeight="1" x14ac:dyDescent="0.3">
      <c r="A108" s="5" t="s">
        <v>363</v>
      </c>
      <c r="B108" s="5" t="s">
        <v>1005</v>
      </c>
      <c r="C108" s="5" t="s">
        <v>603</v>
      </c>
      <c r="D108" s="6">
        <v>64</v>
      </c>
      <c r="E108" s="8"/>
      <c r="F108" s="8"/>
      <c r="G108" s="8"/>
      <c r="H108" s="8"/>
      <c r="I108" s="8"/>
      <c r="J108" s="8"/>
      <c r="K108" s="8"/>
      <c r="L108" s="8"/>
      <c r="M108" s="5"/>
      <c r="N108" s="1" t="s">
        <v>424</v>
      </c>
      <c r="O108" s="1" t="s">
        <v>588</v>
      </c>
      <c r="P108" s="1" t="s">
        <v>588</v>
      </c>
      <c r="Q108" s="1" t="s">
        <v>882</v>
      </c>
      <c r="R108" s="1" t="s">
        <v>586</v>
      </c>
      <c r="S108" s="1" t="s">
        <v>596</v>
      </c>
      <c r="T108" s="1" t="s">
        <v>596</v>
      </c>
      <c r="AR108" s="1" t="s">
        <v>588</v>
      </c>
      <c r="AS108" s="1" t="s">
        <v>588</v>
      </c>
      <c r="AU108" s="1" t="s">
        <v>136</v>
      </c>
      <c r="AV108">
        <v>61</v>
      </c>
    </row>
    <row r="109" spans="1:48" ht="30" customHeight="1" x14ac:dyDescent="0.3">
      <c r="A109" s="5" t="s">
        <v>363</v>
      </c>
      <c r="B109" s="5" t="s">
        <v>987</v>
      </c>
      <c r="C109" s="5" t="s">
        <v>603</v>
      </c>
      <c r="D109" s="6">
        <v>25</v>
      </c>
      <c r="E109" s="8"/>
      <c r="F109" s="8"/>
      <c r="G109" s="8"/>
      <c r="H109" s="8"/>
      <c r="I109" s="8"/>
      <c r="J109" s="8"/>
      <c r="K109" s="8"/>
      <c r="L109" s="8"/>
      <c r="M109" s="5"/>
      <c r="N109" s="1" t="s">
        <v>422</v>
      </c>
      <c r="O109" s="1" t="s">
        <v>588</v>
      </c>
      <c r="P109" s="1" t="s">
        <v>588</v>
      </c>
      <c r="Q109" s="1" t="s">
        <v>882</v>
      </c>
      <c r="R109" s="1" t="s">
        <v>586</v>
      </c>
      <c r="S109" s="1" t="s">
        <v>596</v>
      </c>
      <c r="T109" s="1" t="s">
        <v>596</v>
      </c>
      <c r="AR109" s="1" t="s">
        <v>588</v>
      </c>
      <c r="AS109" s="1" t="s">
        <v>588</v>
      </c>
      <c r="AU109" s="1" t="s">
        <v>144</v>
      </c>
      <c r="AV109">
        <v>62</v>
      </c>
    </row>
    <row r="110" spans="1:48" ht="30" customHeight="1" x14ac:dyDescent="0.3">
      <c r="A110" s="5" t="s">
        <v>271</v>
      </c>
      <c r="B110" s="5" t="s">
        <v>795</v>
      </c>
      <c r="C110" s="5" t="s">
        <v>603</v>
      </c>
      <c r="D110" s="6">
        <v>7</v>
      </c>
      <c r="E110" s="8"/>
      <c r="F110" s="8"/>
      <c r="G110" s="8"/>
      <c r="H110" s="8"/>
      <c r="I110" s="8"/>
      <c r="J110" s="8"/>
      <c r="K110" s="8"/>
      <c r="L110" s="8"/>
      <c r="M110" s="5"/>
      <c r="N110" s="1" t="s">
        <v>427</v>
      </c>
      <c r="O110" s="1" t="s">
        <v>588</v>
      </c>
      <c r="P110" s="1" t="s">
        <v>588</v>
      </c>
      <c r="Q110" s="1" t="s">
        <v>882</v>
      </c>
      <c r="R110" s="1" t="s">
        <v>586</v>
      </c>
      <c r="S110" s="1" t="s">
        <v>596</v>
      </c>
      <c r="T110" s="1" t="s">
        <v>596</v>
      </c>
      <c r="AR110" s="1" t="s">
        <v>588</v>
      </c>
      <c r="AS110" s="1" t="s">
        <v>588</v>
      </c>
      <c r="AU110" s="1" t="s">
        <v>133</v>
      </c>
      <c r="AV110">
        <v>63</v>
      </c>
    </row>
    <row r="111" spans="1:48" ht="30" customHeight="1" x14ac:dyDescent="0.3">
      <c r="A111" s="5" t="s">
        <v>271</v>
      </c>
      <c r="B111" s="5" t="s">
        <v>425</v>
      </c>
      <c r="C111" s="5" t="s">
        <v>603</v>
      </c>
      <c r="D111" s="6">
        <v>26</v>
      </c>
      <c r="E111" s="8"/>
      <c r="F111" s="8"/>
      <c r="G111" s="8"/>
      <c r="H111" s="8"/>
      <c r="I111" s="8"/>
      <c r="J111" s="8"/>
      <c r="K111" s="8"/>
      <c r="L111" s="8"/>
      <c r="M111" s="5"/>
      <c r="N111" s="1" t="s">
        <v>429</v>
      </c>
      <c r="O111" s="1" t="s">
        <v>588</v>
      </c>
      <c r="P111" s="1" t="s">
        <v>588</v>
      </c>
      <c r="Q111" s="1" t="s">
        <v>882</v>
      </c>
      <c r="R111" s="1" t="s">
        <v>586</v>
      </c>
      <c r="S111" s="1" t="s">
        <v>596</v>
      </c>
      <c r="T111" s="1" t="s">
        <v>596</v>
      </c>
      <c r="AR111" s="1" t="s">
        <v>588</v>
      </c>
      <c r="AS111" s="1" t="s">
        <v>588</v>
      </c>
      <c r="AU111" s="1" t="s">
        <v>127</v>
      </c>
      <c r="AV111">
        <v>64</v>
      </c>
    </row>
    <row r="112" spans="1:48" ht="30" customHeight="1" x14ac:dyDescent="0.3">
      <c r="A112" s="5" t="s">
        <v>276</v>
      </c>
      <c r="B112" s="5" t="s">
        <v>218</v>
      </c>
      <c r="C112" s="5" t="s">
        <v>603</v>
      </c>
      <c r="D112" s="6">
        <v>36</v>
      </c>
      <c r="E112" s="8"/>
      <c r="F112" s="8"/>
      <c r="G112" s="8"/>
      <c r="H112" s="8"/>
      <c r="I112" s="8"/>
      <c r="J112" s="8"/>
      <c r="K112" s="8"/>
      <c r="L112" s="8"/>
      <c r="M112" s="5"/>
      <c r="N112" s="1" t="s">
        <v>426</v>
      </c>
      <c r="O112" s="1" t="s">
        <v>588</v>
      </c>
      <c r="P112" s="1" t="s">
        <v>588</v>
      </c>
      <c r="Q112" s="1" t="s">
        <v>882</v>
      </c>
      <c r="R112" s="1" t="s">
        <v>586</v>
      </c>
      <c r="S112" s="1" t="s">
        <v>596</v>
      </c>
      <c r="T112" s="1" t="s">
        <v>596</v>
      </c>
      <c r="AR112" s="1" t="s">
        <v>588</v>
      </c>
      <c r="AS112" s="1" t="s">
        <v>588</v>
      </c>
      <c r="AU112" s="1" t="s">
        <v>128</v>
      </c>
      <c r="AV112">
        <v>65</v>
      </c>
    </row>
    <row r="113" spans="1:48" ht="30" customHeight="1" x14ac:dyDescent="0.3">
      <c r="A113" s="5" t="s">
        <v>214</v>
      </c>
      <c r="B113" s="5" t="s">
        <v>796</v>
      </c>
      <c r="C113" s="5" t="s">
        <v>603</v>
      </c>
      <c r="D113" s="6">
        <v>8</v>
      </c>
      <c r="E113" s="8"/>
      <c r="F113" s="8"/>
      <c r="G113" s="8"/>
      <c r="H113" s="8"/>
      <c r="I113" s="8"/>
      <c r="J113" s="8"/>
      <c r="K113" s="8"/>
      <c r="L113" s="8"/>
      <c r="M113" s="5"/>
      <c r="N113" s="1" t="s">
        <v>431</v>
      </c>
      <c r="O113" s="1" t="s">
        <v>588</v>
      </c>
      <c r="P113" s="1" t="s">
        <v>588</v>
      </c>
      <c r="Q113" s="1" t="s">
        <v>882</v>
      </c>
      <c r="R113" s="1" t="s">
        <v>586</v>
      </c>
      <c r="S113" s="1" t="s">
        <v>596</v>
      </c>
      <c r="T113" s="1" t="s">
        <v>596</v>
      </c>
      <c r="AR113" s="1" t="s">
        <v>588</v>
      </c>
      <c r="AS113" s="1" t="s">
        <v>588</v>
      </c>
      <c r="AU113" s="1" t="s">
        <v>132</v>
      </c>
      <c r="AV113">
        <v>66</v>
      </c>
    </row>
    <row r="114" spans="1:48" ht="30" customHeight="1" x14ac:dyDescent="0.3">
      <c r="A114" s="5" t="s">
        <v>214</v>
      </c>
      <c r="B114" s="5" t="s">
        <v>806</v>
      </c>
      <c r="C114" s="5" t="s">
        <v>603</v>
      </c>
      <c r="D114" s="6">
        <v>5</v>
      </c>
      <c r="E114" s="8"/>
      <c r="F114" s="8"/>
      <c r="G114" s="8"/>
      <c r="H114" s="8"/>
      <c r="I114" s="8"/>
      <c r="J114" s="8"/>
      <c r="K114" s="8"/>
      <c r="L114" s="8"/>
      <c r="M114" s="5"/>
      <c r="N114" s="1" t="s">
        <v>430</v>
      </c>
      <c r="O114" s="1" t="s">
        <v>588</v>
      </c>
      <c r="P114" s="1" t="s">
        <v>588</v>
      </c>
      <c r="Q114" s="1" t="s">
        <v>882</v>
      </c>
      <c r="R114" s="1" t="s">
        <v>586</v>
      </c>
      <c r="S114" s="1" t="s">
        <v>596</v>
      </c>
      <c r="T114" s="1" t="s">
        <v>596</v>
      </c>
      <c r="AR114" s="1" t="s">
        <v>588</v>
      </c>
      <c r="AS114" s="1" t="s">
        <v>588</v>
      </c>
      <c r="AU114" s="1" t="s">
        <v>145</v>
      </c>
      <c r="AV114">
        <v>67</v>
      </c>
    </row>
    <row r="115" spans="1:48" ht="30" customHeight="1" x14ac:dyDescent="0.3">
      <c r="A115" s="5" t="s">
        <v>214</v>
      </c>
      <c r="B115" s="5" t="s">
        <v>797</v>
      </c>
      <c r="C115" s="5" t="s">
        <v>603</v>
      </c>
      <c r="D115" s="6">
        <v>4</v>
      </c>
      <c r="E115" s="8"/>
      <c r="F115" s="8"/>
      <c r="G115" s="8"/>
      <c r="H115" s="8"/>
      <c r="I115" s="8"/>
      <c r="J115" s="8"/>
      <c r="K115" s="8"/>
      <c r="L115" s="8"/>
      <c r="M115" s="5"/>
      <c r="N115" s="1" t="s">
        <v>428</v>
      </c>
      <c r="O115" s="1" t="s">
        <v>588</v>
      </c>
      <c r="P115" s="1" t="s">
        <v>588</v>
      </c>
      <c r="Q115" s="1" t="s">
        <v>882</v>
      </c>
      <c r="R115" s="1" t="s">
        <v>586</v>
      </c>
      <c r="S115" s="1" t="s">
        <v>596</v>
      </c>
      <c r="T115" s="1" t="s">
        <v>596</v>
      </c>
      <c r="AR115" s="1" t="s">
        <v>588</v>
      </c>
      <c r="AS115" s="1" t="s">
        <v>588</v>
      </c>
      <c r="AU115" s="1" t="s">
        <v>141</v>
      </c>
      <c r="AV115">
        <v>68</v>
      </c>
    </row>
    <row r="116" spans="1:48" ht="30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48" ht="30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48" ht="30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48" ht="30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48" ht="30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48" ht="30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48" ht="30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48" ht="30" customHeight="1" x14ac:dyDescent="0.3">
      <c r="A123" s="5" t="s">
        <v>220</v>
      </c>
      <c r="B123" s="6"/>
      <c r="C123" s="6"/>
      <c r="D123" s="6"/>
      <c r="E123" s="6"/>
      <c r="F123" s="8"/>
      <c r="G123" s="6"/>
      <c r="H123" s="8"/>
      <c r="I123" s="6"/>
      <c r="J123" s="8"/>
      <c r="K123" s="6"/>
      <c r="L123" s="8"/>
      <c r="M123" s="6"/>
      <c r="N123" t="s">
        <v>874</v>
      </c>
    </row>
    <row r="124" spans="1:48" ht="30" customHeight="1" x14ac:dyDescent="0.3">
      <c r="A124" s="5" t="s">
        <v>166</v>
      </c>
      <c r="B124" s="5" t="s">
        <v>588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Q124" s="1" t="s">
        <v>881</v>
      </c>
    </row>
    <row r="125" spans="1:48" ht="30" customHeight="1" x14ac:dyDescent="0.3">
      <c r="A125" s="5" t="s">
        <v>886</v>
      </c>
      <c r="B125" s="5" t="s">
        <v>365</v>
      </c>
      <c r="C125" s="5" t="s">
        <v>602</v>
      </c>
      <c r="D125" s="6">
        <v>51</v>
      </c>
      <c r="E125" s="8"/>
      <c r="F125" s="8"/>
      <c r="G125" s="8"/>
      <c r="H125" s="8"/>
      <c r="I125" s="8"/>
      <c r="J125" s="8"/>
      <c r="K125" s="8"/>
      <c r="L125" s="8"/>
      <c r="M125" s="5"/>
      <c r="N125" s="1" t="s">
        <v>143</v>
      </c>
      <c r="O125" s="1" t="s">
        <v>588</v>
      </c>
      <c r="P125" s="1" t="s">
        <v>588</v>
      </c>
      <c r="Q125" s="1" t="s">
        <v>881</v>
      </c>
      <c r="R125" s="1" t="s">
        <v>596</v>
      </c>
      <c r="S125" s="1" t="s">
        <v>596</v>
      </c>
      <c r="T125" s="1" t="s">
        <v>586</v>
      </c>
      <c r="AR125" s="1" t="s">
        <v>588</v>
      </c>
      <c r="AS125" s="1" t="s">
        <v>588</v>
      </c>
      <c r="AU125" s="1" t="s">
        <v>385</v>
      </c>
      <c r="AV125">
        <v>70</v>
      </c>
    </row>
    <row r="126" spans="1:48" ht="30" customHeight="1" x14ac:dyDescent="0.3">
      <c r="A126" s="5" t="s">
        <v>879</v>
      </c>
      <c r="B126" s="5" t="s">
        <v>278</v>
      </c>
      <c r="C126" s="5" t="s">
        <v>602</v>
      </c>
      <c r="D126" s="6">
        <v>59</v>
      </c>
      <c r="E126" s="8"/>
      <c r="F126" s="8"/>
      <c r="G126" s="8"/>
      <c r="H126" s="8"/>
      <c r="I126" s="8"/>
      <c r="J126" s="8"/>
      <c r="K126" s="8"/>
      <c r="L126" s="8"/>
      <c r="M126" s="5"/>
      <c r="N126" s="1" t="s">
        <v>125</v>
      </c>
      <c r="O126" s="1" t="s">
        <v>588</v>
      </c>
      <c r="P126" s="1" t="s">
        <v>588</v>
      </c>
      <c r="Q126" s="1" t="s">
        <v>881</v>
      </c>
      <c r="R126" s="1" t="s">
        <v>596</v>
      </c>
      <c r="S126" s="1" t="s">
        <v>596</v>
      </c>
      <c r="T126" s="1" t="s">
        <v>586</v>
      </c>
      <c r="AR126" s="1" t="s">
        <v>588</v>
      </c>
      <c r="AS126" s="1" t="s">
        <v>588</v>
      </c>
      <c r="AU126" s="1" t="s">
        <v>395</v>
      </c>
      <c r="AV126">
        <v>71</v>
      </c>
    </row>
    <row r="127" spans="1:48" ht="30" customHeight="1" x14ac:dyDescent="0.3">
      <c r="A127" s="5" t="s">
        <v>885</v>
      </c>
      <c r="B127" s="5" t="s">
        <v>364</v>
      </c>
      <c r="C127" s="5" t="s">
        <v>602</v>
      </c>
      <c r="D127" s="6">
        <v>212</v>
      </c>
      <c r="E127" s="8"/>
      <c r="F127" s="8"/>
      <c r="G127" s="8"/>
      <c r="H127" s="8"/>
      <c r="I127" s="8"/>
      <c r="J127" s="8"/>
      <c r="K127" s="8"/>
      <c r="L127" s="8"/>
      <c r="M127" s="5"/>
      <c r="N127" s="1" t="s">
        <v>129</v>
      </c>
      <c r="O127" s="1" t="s">
        <v>588</v>
      </c>
      <c r="P127" s="1" t="s">
        <v>588</v>
      </c>
      <c r="Q127" s="1" t="s">
        <v>881</v>
      </c>
      <c r="R127" s="1" t="s">
        <v>596</v>
      </c>
      <c r="S127" s="1" t="s">
        <v>596</v>
      </c>
      <c r="T127" s="1" t="s">
        <v>586</v>
      </c>
      <c r="AR127" s="1" t="s">
        <v>588</v>
      </c>
      <c r="AS127" s="1" t="s">
        <v>588</v>
      </c>
      <c r="AU127" s="1" t="s">
        <v>390</v>
      </c>
      <c r="AV127">
        <v>72</v>
      </c>
    </row>
    <row r="128" spans="1:48" ht="30" customHeight="1" x14ac:dyDescent="0.3">
      <c r="A128" s="5" t="s">
        <v>798</v>
      </c>
      <c r="B128" s="5" t="s">
        <v>810</v>
      </c>
      <c r="C128" s="5" t="s">
        <v>602</v>
      </c>
      <c r="D128" s="6">
        <v>50</v>
      </c>
      <c r="E128" s="8"/>
      <c r="F128" s="8"/>
      <c r="G128" s="8"/>
      <c r="H128" s="8"/>
      <c r="I128" s="8"/>
      <c r="J128" s="8"/>
      <c r="K128" s="8"/>
      <c r="L128" s="8"/>
      <c r="M128" s="5"/>
      <c r="N128" s="1" t="s">
        <v>397</v>
      </c>
      <c r="O128" s="1" t="s">
        <v>588</v>
      </c>
      <c r="P128" s="1" t="s">
        <v>588</v>
      </c>
      <c r="Q128" s="1" t="s">
        <v>881</v>
      </c>
      <c r="R128" s="1" t="s">
        <v>586</v>
      </c>
      <c r="S128" s="1" t="s">
        <v>596</v>
      </c>
      <c r="T128" s="1" t="s">
        <v>596</v>
      </c>
      <c r="AR128" s="1" t="s">
        <v>588</v>
      </c>
      <c r="AS128" s="1" t="s">
        <v>588</v>
      </c>
      <c r="AU128" s="1" t="s">
        <v>138</v>
      </c>
      <c r="AV128">
        <v>74</v>
      </c>
    </row>
    <row r="129" spans="1:48" ht="30" customHeight="1" x14ac:dyDescent="0.3">
      <c r="A129" s="5" t="s">
        <v>793</v>
      </c>
      <c r="B129" s="5" t="s">
        <v>811</v>
      </c>
      <c r="C129" s="5" t="s">
        <v>602</v>
      </c>
      <c r="D129" s="6">
        <v>57</v>
      </c>
      <c r="E129" s="8"/>
      <c r="F129" s="8"/>
      <c r="G129" s="8"/>
      <c r="H129" s="8"/>
      <c r="I129" s="8"/>
      <c r="J129" s="8"/>
      <c r="K129" s="8"/>
      <c r="L129" s="8"/>
      <c r="M129" s="5"/>
      <c r="N129" s="1" t="s">
        <v>398</v>
      </c>
      <c r="O129" s="1" t="s">
        <v>588</v>
      </c>
      <c r="P129" s="1" t="s">
        <v>588</v>
      </c>
      <c r="Q129" s="1" t="s">
        <v>881</v>
      </c>
      <c r="R129" s="1" t="s">
        <v>586</v>
      </c>
      <c r="S129" s="1" t="s">
        <v>596</v>
      </c>
      <c r="T129" s="1" t="s">
        <v>596</v>
      </c>
      <c r="AR129" s="1" t="s">
        <v>588</v>
      </c>
      <c r="AS129" s="1" t="s">
        <v>588</v>
      </c>
      <c r="AU129" s="1" t="s">
        <v>130</v>
      </c>
      <c r="AV129">
        <v>75</v>
      </c>
    </row>
    <row r="130" spans="1:48" ht="30" customHeight="1" x14ac:dyDescent="0.3">
      <c r="A130" s="5" t="s">
        <v>812</v>
      </c>
      <c r="B130" s="5" t="s">
        <v>178</v>
      </c>
      <c r="C130" s="5" t="s">
        <v>602</v>
      </c>
      <c r="D130" s="6">
        <v>206</v>
      </c>
      <c r="E130" s="8"/>
      <c r="F130" s="8"/>
      <c r="G130" s="8"/>
      <c r="H130" s="8"/>
      <c r="I130" s="8"/>
      <c r="J130" s="8"/>
      <c r="K130" s="8"/>
      <c r="L130" s="8"/>
      <c r="M130" s="5"/>
      <c r="N130" s="1" t="s">
        <v>399</v>
      </c>
      <c r="O130" s="1" t="s">
        <v>588</v>
      </c>
      <c r="P130" s="1" t="s">
        <v>588</v>
      </c>
      <c r="Q130" s="1" t="s">
        <v>881</v>
      </c>
      <c r="R130" s="1" t="s">
        <v>586</v>
      </c>
      <c r="S130" s="1" t="s">
        <v>596</v>
      </c>
      <c r="T130" s="1" t="s">
        <v>596</v>
      </c>
      <c r="AR130" s="1" t="s">
        <v>588</v>
      </c>
      <c r="AS130" s="1" t="s">
        <v>588</v>
      </c>
      <c r="AU130" s="1" t="s">
        <v>135</v>
      </c>
      <c r="AV130">
        <v>73</v>
      </c>
    </row>
    <row r="131" spans="1:48" ht="30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48" ht="30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48" ht="30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48" ht="30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48" ht="30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48" ht="30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48" ht="30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48" ht="30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48" ht="30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48" ht="30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48" ht="30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48" ht="30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48" ht="30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48" ht="30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48" ht="30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48" ht="30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48" ht="30" customHeight="1" x14ac:dyDescent="0.3">
      <c r="A147" s="5" t="s">
        <v>220</v>
      </c>
      <c r="B147" s="6"/>
      <c r="C147" s="6"/>
      <c r="D147" s="6"/>
      <c r="E147" s="6"/>
      <c r="F147" s="8"/>
      <c r="G147" s="6"/>
      <c r="H147" s="8"/>
      <c r="I147" s="6"/>
      <c r="J147" s="8"/>
      <c r="K147" s="6"/>
      <c r="L147" s="8"/>
      <c r="M147" s="6"/>
      <c r="N147" t="s">
        <v>874</v>
      </c>
    </row>
    <row r="148" spans="1:48" ht="30" customHeight="1" x14ac:dyDescent="0.3">
      <c r="A148" s="5" t="s">
        <v>167</v>
      </c>
      <c r="B148" s="5" t="s">
        <v>588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Q148" s="1" t="s">
        <v>883</v>
      </c>
    </row>
    <row r="149" spans="1:48" s="131" customFormat="1" ht="30" customHeight="1" x14ac:dyDescent="0.3">
      <c r="A149" s="127" t="s">
        <v>884</v>
      </c>
      <c r="B149" s="127" t="s">
        <v>366</v>
      </c>
      <c r="C149" s="127" t="s">
        <v>602</v>
      </c>
      <c r="D149" s="128">
        <f>333+70</f>
        <v>403</v>
      </c>
      <c r="E149" s="129"/>
      <c r="F149" s="129"/>
      <c r="G149" s="129"/>
      <c r="H149" s="129"/>
      <c r="I149" s="129"/>
      <c r="J149" s="129"/>
      <c r="K149" s="129"/>
      <c r="L149" s="129"/>
      <c r="M149" s="127"/>
      <c r="N149" s="130" t="s">
        <v>5</v>
      </c>
      <c r="O149" s="130" t="s">
        <v>588</v>
      </c>
      <c r="P149" s="130" t="s">
        <v>588</v>
      </c>
      <c r="Q149" s="130" t="s">
        <v>883</v>
      </c>
      <c r="R149" s="130" t="s">
        <v>586</v>
      </c>
      <c r="S149" s="130" t="s">
        <v>596</v>
      </c>
      <c r="T149" s="130" t="s">
        <v>596</v>
      </c>
      <c r="AR149" s="130" t="s">
        <v>588</v>
      </c>
      <c r="AS149" s="130" t="s">
        <v>588</v>
      </c>
      <c r="AU149" s="130" t="s">
        <v>131</v>
      </c>
      <c r="AV149" s="131">
        <v>86</v>
      </c>
    </row>
    <row r="150" spans="1:48" ht="30" customHeight="1" x14ac:dyDescent="0.3">
      <c r="A150" s="5" t="s">
        <v>270</v>
      </c>
      <c r="B150" s="5" t="s">
        <v>368</v>
      </c>
      <c r="C150" s="5" t="s">
        <v>602</v>
      </c>
      <c r="D150" s="6">
        <v>471</v>
      </c>
      <c r="E150" s="8"/>
      <c r="F150" s="8"/>
      <c r="G150" s="8"/>
      <c r="H150" s="8"/>
      <c r="I150" s="8"/>
      <c r="J150" s="8"/>
      <c r="K150" s="8"/>
      <c r="L150" s="8"/>
      <c r="M150" s="5"/>
      <c r="N150" s="1" t="s">
        <v>6</v>
      </c>
      <c r="O150" s="1" t="s">
        <v>588</v>
      </c>
      <c r="P150" s="1" t="s">
        <v>588</v>
      </c>
      <c r="Q150" s="1" t="s">
        <v>883</v>
      </c>
      <c r="R150" s="1" t="s">
        <v>586</v>
      </c>
      <c r="S150" s="1" t="s">
        <v>596</v>
      </c>
      <c r="T150" s="1" t="s">
        <v>596</v>
      </c>
      <c r="AR150" s="1" t="s">
        <v>588</v>
      </c>
      <c r="AS150" s="1" t="s">
        <v>588</v>
      </c>
      <c r="AU150" s="1" t="s">
        <v>142</v>
      </c>
      <c r="AV150">
        <v>87</v>
      </c>
    </row>
    <row r="151" spans="1:48" ht="30" customHeight="1" x14ac:dyDescent="0.3">
      <c r="A151" s="5" t="s">
        <v>893</v>
      </c>
      <c r="B151" s="5" t="s">
        <v>7</v>
      </c>
      <c r="C151" s="5" t="s">
        <v>602</v>
      </c>
      <c r="D151" s="6">
        <v>32</v>
      </c>
      <c r="E151" s="8"/>
      <c r="F151" s="8"/>
      <c r="G151" s="8"/>
      <c r="H151" s="8"/>
      <c r="I151" s="8"/>
      <c r="J151" s="8"/>
      <c r="K151" s="8"/>
      <c r="L151" s="8"/>
      <c r="M151" s="5"/>
      <c r="N151" s="1" t="s">
        <v>139</v>
      </c>
      <c r="O151" s="1" t="s">
        <v>588</v>
      </c>
      <c r="P151" s="1" t="s">
        <v>588</v>
      </c>
      <c r="Q151" s="1" t="s">
        <v>883</v>
      </c>
      <c r="R151" s="1" t="s">
        <v>596</v>
      </c>
      <c r="S151" s="1" t="s">
        <v>596</v>
      </c>
      <c r="T151" s="1" t="s">
        <v>586</v>
      </c>
      <c r="AR151" s="1" t="s">
        <v>588</v>
      </c>
      <c r="AS151" s="1" t="s">
        <v>588</v>
      </c>
      <c r="AU151" s="1" t="s">
        <v>384</v>
      </c>
      <c r="AV151">
        <v>80</v>
      </c>
    </row>
    <row r="152" spans="1:48" ht="30" customHeight="1" x14ac:dyDescent="0.3">
      <c r="A152" s="5" t="s">
        <v>367</v>
      </c>
      <c r="B152" s="5" t="s">
        <v>8</v>
      </c>
      <c r="C152" s="5" t="s">
        <v>602</v>
      </c>
      <c r="D152" s="6">
        <v>50</v>
      </c>
      <c r="E152" s="8"/>
      <c r="F152" s="8"/>
      <c r="G152" s="8"/>
      <c r="H152" s="8"/>
      <c r="I152" s="8"/>
      <c r="J152" s="8"/>
      <c r="K152" s="8"/>
      <c r="L152" s="8"/>
      <c r="M152" s="5"/>
      <c r="N152" s="1" t="s">
        <v>140</v>
      </c>
      <c r="O152" s="1" t="s">
        <v>588</v>
      </c>
      <c r="P152" s="1" t="s">
        <v>588</v>
      </c>
      <c r="Q152" s="1" t="s">
        <v>883</v>
      </c>
      <c r="R152" s="1" t="s">
        <v>596</v>
      </c>
      <c r="S152" s="1" t="s">
        <v>596</v>
      </c>
      <c r="T152" s="1" t="s">
        <v>586</v>
      </c>
      <c r="AR152" s="1" t="s">
        <v>588</v>
      </c>
      <c r="AS152" s="1" t="s">
        <v>588</v>
      </c>
      <c r="AU152" s="1" t="s">
        <v>382</v>
      </c>
      <c r="AV152">
        <v>81</v>
      </c>
    </row>
    <row r="153" spans="1:48" ht="30" customHeight="1" x14ac:dyDescent="0.3">
      <c r="A153" s="5" t="s">
        <v>351</v>
      </c>
      <c r="B153" s="5" t="s">
        <v>9</v>
      </c>
      <c r="C153" s="5" t="s">
        <v>602</v>
      </c>
      <c r="D153" s="6">
        <v>108</v>
      </c>
      <c r="E153" s="8"/>
      <c r="F153" s="8"/>
      <c r="G153" s="8"/>
      <c r="H153" s="8"/>
      <c r="I153" s="8"/>
      <c r="J153" s="8"/>
      <c r="K153" s="8"/>
      <c r="L153" s="8"/>
      <c r="M153" s="5"/>
      <c r="N153" s="1" t="s">
        <v>4</v>
      </c>
      <c r="O153" s="1" t="s">
        <v>588</v>
      </c>
      <c r="P153" s="1" t="s">
        <v>588</v>
      </c>
      <c r="Q153" s="1" t="s">
        <v>883</v>
      </c>
      <c r="R153" s="1" t="s">
        <v>586</v>
      </c>
      <c r="S153" s="1" t="s">
        <v>596</v>
      </c>
      <c r="T153" s="1" t="s">
        <v>596</v>
      </c>
      <c r="AR153" s="1" t="s">
        <v>588</v>
      </c>
      <c r="AS153" s="1" t="s">
        <v>588</v>
      </c>
      <c r="AU153" s="1" t="s">
        <v>536</v>
      </c>
      <c r="AV153">
        <v>85</v>
      </c>
    </row>
    <row r="154" spans="1:48" ht="30" customHeight="1" x14ac:dyDescent="0.3">
      <c r="A154" s="5" t="s">
        <v>896</v>
      </c>
      <c r="B154" s="5" t="s">
        <v>608</v>
      </c>
      <c r="C154" s="5" t="s">
        <v>602</v>
      </c>
      <c r="D154" s="6">
        <v>30</v>
      </c>
      <c r="E154" s="8"/>
      <c r="F154" s="8"/>
      <c r="G154" s="8"/>
      <c r="H154" s="8"/>
      <c r="I154" s="8"/>
      <c r="J154" s="8"/>
      <c r="K154" s="8"/>
      <c r="L154" s="8"/>
      <c r="M154" s="5"/>
      <c r="N154" s="1" t="s">
        <v>538</v>
      </c>
      <c r="O154" s="1" t="s">
        <v>588</v>
      </c>
      <c r="P154" s="1" t="s">
        <v>588</v>
      </c>
      <c r="Q154" s="1" t="s">
        <v>883</v>
      </c>
      <c r="R154" s="1" t="s">
        <v>596</v>
      </c>
      <c r="S154" s="1" t="s">
        <v>596</v>
      </c>
      <c r="T154" s="1" t="s">
        <v>586</v>
      </c>
      <c r="AR154" s="1" t="s">
        <v>588</v>
      </c>
      <c r="AS154" s="1" t="s">
        <v>588</v>
      </c>
      <c r="AU154" s="1" t="s">
        <v>386</v>
      </c>
      <c r="AV154">
        <v>82</v>
      </c>
    </row>
    <row r="155" spans="1:48" ht="30" customHeight="1" x14ac:dyDescent="0.3">
      <c r="A155" s="5" t="s">
        <v>891</v>
      </c>
      <c r="B155" s="5" t="s">
        <v>996</v>
      </c>
      <c r="C155" s="5" t="s">
        <v>619</v>
      </c>
      <c r="D155" s="6">
        <v>5</v>
      </c>
      <c r="E155" s="8"/>
      <c r="F155" s="8"/>
      <c r="G155" s="8"/>
      <c r="H155" s="8"/>
      <c r="I155" s="8"/>
      <c r="J155" s="8"/>
      <c r="K155" s="8"/>
      <c r="L155" s="8"/>
      <c r="M155" s="5"/>
      <c r="N155" s="1" t="s">
        <v>544</v>
      </c>
      <c r="O155" s="1" t="s">
        <v>588</v>
      </c>
      <c r="P155" s="1" t="s">
        <v>588</v>
      </c>
      <c r="Q155" s="1" t="s">
        <v>883</v>
      </c>
      <c r="R155" s="1" t="s">
        <v>596</v>
      </c>
      <c r="S155" s="1" t="s">
        <v>596</v>
      </c>
      <c r="T155" s="1" t="s">
        <v>586</v>
      </c>
      <c r="AR155" s="1" t="s">
        <v>588</v>
      </c>
      <c r="AS155" s="1" t="s">
        <v>588</v>
      </c>
      <c r="AU155" s="1" t="s">
        <v>396</v>
      </c>
      <c r="AV155">
        <v>83</v>
      </c>
    </row>
    <row r="156" spans="1:48" ht="30" customHeight="1" x14ac:dyDescent="0.3">
      <c r="A156" s="5" t="s">
        <v>888</v>
      </c>
      <c r="B156" s="5" t="s">
        <v>171</v>
      </c>
      <c r="C156" s="5" t="s">
        <v>619</v>
      </c>
      <c r="D156" s="6">
        <v>1</v>
      </c>
      <c r="E156" s="8"/>
      <c r="F156" s="8"/>
      <c r="G156" s="8"/>
      <c r="H156" s="8"/>
      <c r="I156" s="8"/>
      <c r="J156" s="8"/>
      <c r="K156" s="8"/>
      <c r="L156" s="8"/>
      <c r="M156" s="5"/>
      <c r="N156" s="1" t="s">
        <v>541</v>
      </c>
      <c r="O156" s="1" t="s">
        <v>588</v>
      </c>
      <c r="P156" s="1" t="s">
        <v>588</v>
      </c>
      <c r="Q156" s="1" t="s">
        <v>883</v>
      </c>
      <c r="R156" s="1" t="s">
        <v>596</v>
      </c>
      <c r="S156" s="1" t="s">
        <v>596</v>
      </c>
      <c r="T156" s="1" t="s">
        <v>586</v>
      </c>
      <c r="AR156" s="1" t="s">
        <v>588</v>
      </c>
      <c r="AS156" s="1" t="s">
        <v>588</v>
      </c>
      <c r="AU156" s="1" t="s">
        <v>388</v>
      </c>
      <c r="AV156">
        <v>84</v>
      </c>
    </row>
    <row r="157" spans="1:48" ht="30" customHeight="1" x14ac:dyDescent="0.3">
      <c r="A157" s="5" t="s">
        <v>248</v>
      </c>
      <c r="B157" s="5" t="s">
        <v>168</v>
      </c>
      <c r="C157" s="5" t="s">
        <v>602</v>
      </c>
      <c r="D157" s="6">
        <v>880</v>
      </c>
      <c r="E157" s="8"/>
      <c r="F157" s="8"/>
      <c r="G157" s="8"/>
      <c r="H157" s="8"/>
      <c r="I157" s="8"/>
      <c r="J157" s="8"/>
      <c r="K157" s="8"/>
      <c r="L157" s="8"/>
      <c r="M157" s="5"/>
      <c r="N157" s="1" t="s">
        <v>11</v>
      </c>
      <c r="O157" s="1" t="s">
        <v>588</v>
      </c>
      <c r="P157" s="1" t="s">
        <v>588</v>
      </c>
      <c r="Q157" s="1" t="s">
        <v>883</v>
      </c>
      <c r="R157" s="1" t="s">
        <v>586</v>
      </c>
      <c r="S157" s="1" t="s">
        <v>596</v>
      </c>
      <c r="T157" s="1" t="s">
        <v>596</v>
      </c>
      <c r="AR157" s="1" t="s">
        <v>588</v>
      </c>
      <c r="AS157" s="1" t="s">
        <v>588</v>
      </c>
      <c r="AU157" s="1" t="s">
        <v>546</v>
      </c>
      <c r="AV157">
        <v>88</v>
      </c>
    </row>
    <row r="158" spans="1:48" ht="30" customHeight="1" x14ac:dyDescent="0.3">
      <c r="A158" s="5" t="s">
        <v>245</v>
      </c>
      <c r="B158" s="5" t="s">
        <v>177</v>
      </c>
      <c r="C158" s="5" t="s">
        <v>602</v>
      </c>
      <c r="D158" s="6">
        <v>32</v>
      </c>
      <c r="E158" s="8"/>
      <c r="F158" s="8"/>
      <c r="G158" s="8"/>
      <c r="H158" s="8"/>
      <c r="I158" s="8"/>
      <c r="J158" s="8"/>
      <c r="K158" s="8"/>
      <c r="L158" s="8"/>
      <c r="M158" s="5"/>
      <c r="N158" s="1" t="s">
        <v>12</v>
      </c>
      <c r="O158" s="1" t="s">
        <v>588</v>
      </c>
      <c r="P158" s="1" t="s">
        <v>588</v>
      </c>
      <c r="Q158" s="1" t="s">
        <v>883</v>
      </c>
      <c r="R158" s="1" t="s">
        <v>586</v>
      </c>
      <c r="S158" s="1" t="s">
        <v>596</v>
      </c>
      <c r="T158" s="1" t="s">
        <v>596</v>
      </c>
      <c r="AR158" s="1" t="s">
        <v>588</v>
      </c>
      <c r="AS158" s="1" t="s">
        <v>588</v>
      </c>
      <c r="AU158" s="1" t="s">
        <v>547</v>
      </c>
      <c r="AV158">
        <v>89</v>
      </c>
    </row>
    <row r="159" spans="1:48" ht="30" customHeight="1" x14ac:dyDescent="0.3">
      <c r="A159" s="5" t="s">
        <v>245</v>
      </c>
      <c r="B159" s="5" t="s">
        <v>169</v>
      </c>
      <c r="C159" s="5" t="s">
        <v>602</v>
      </c>
      <c r="D159" s="6">
        <v>441</v>
      </c>
      <c r="E159" s="8"/>
      <c r="F159" s="8"/>
      <c r="G159" s="8"/>
      <c r="H159" s="8"/>
      <c r="I159" s="8"/>
      <c r="J159" s="8"/>
      <c r="K159" s="8"/>
      <c r="L159" s="8"/>
      <c r="M159" s="5"/>
      <c r="N159" s="1" t="s">
        <v>10</v>
      </c>
      <c r="O159" s="1" t="s">
        <v>588</v>
      </c>
      <c r="P159" s="1" t="s">
        <v>588</v>
      </c>
      <c r="Q159" s="1" t="s">
        <v>883</v>
      </c>
      <c r="R159" s="1" t="s">
        <v>586</v>
      </c>
      <c r="S159" s="1" t="s">
        <v>596</v>
      </c>
      <c r="T159" s="1" t="s">
        <v>596</v>
      </c>
      <c r="AR159" s="1" t="s">
        <v>588</v>
      </c>
      <c r="AS159" s="1" t="s">
        <v>588</v>
      </c>
      <c r="AU159" s="1" t="s">
        <v>548</v>
      </c>
      <c r="AV159">
        <v>90</v>
      </c>
    </row>
    <row r="160" spans="1:48" ht="30" customHeight="1" x14ac:dyDescent="0.3">
      <c r="A160" s="5" t="s">
        <v>262</v>
      </c>
      <c r="B160" s="5" t="s">
        <v>170</v>
      </c>
      <c r="C160" s="5" t="s">
        <v>602</v>
      </c>
      <c r="D160" s="6">
        <v>324</v>
      </c>
      <c r="E160" s="8"/>
      <c r="F160" s="8"/>
      <c r="G160" s="8"/>
      <c r="H160" s="8"/>
      <c r="I160" s="8"/>
      <c r="J160" s="8"/>
      <c r="K160" s="8"/>
      <c r="L160" s="8"/>
      <c r="M160" s="5"/>
      <c r="N160" s="1" t="s">
        <v>13</v>
      </c>
      <c r="O160" s="1" t="s">
        <v>588</v>
      </c>
      <c r="P160" s="1" t="s">
        <v>588</v>
      </c>
      <c r="Q160" s="1" t="s">
        <v>883</v>
      </c>
      <c r="R160" s="1" t="s">
        <v>586</v>
      </c>
      <c r="S160" s="1" t="s">
        <v>596</v>
      </c>
      <c r="T160" s="1" t="s">
        <v>596</v>
      </c>
      <c r="AR160" s="1" t="s">
        <v>588</v>
      </c>
      <c r="AS160" s="1" t="s">
        <v>588</v>
      </c>
      <c r="AU160" s="1" t="s">
        <v>545</v>
      </c>
      <c r="AV160">
        <v>93</v>
      </c>
    </row>
    <row r="161" spans="1:48" ht="30" customHeight="1" x14ac:dyDescent="0.3">
      <c r="A161" s="5" t="s">
        <v>242</v>
      </c>
      <c r="B161" s="5" t="s">
        <v>172</v>
      </c>
      <c r="C161" s="5" t="s">
        <v>602</v>
      </c>
      <c r="D161" s="6">
        <v>324</v>
      </c>
      <c r="E161" s="8"/>
      <c r="F161" s="8"/>
      <c r="G161" s="8"/>
      <c r="H161" s="8"/>
      <c r="I161" s="8"/>
      <c r="J161" s="8"/>
      <c r="K161" s="8"/>
      <c r="L161" s="8"/>
      <c r="M161" s="5"/>
      <c r="N161" s="1" t="s">
        <v>14</v>
      </c>
      <c r="O161" s="1" t="s">
        <v>588</v>
      </c>
      <c r="P161" s="1" t="s">
        <v>588</v>
      </c>
      <c r="Q161" s="1" t="s">
        <v>883</v>
      </c>
      <c r="R161" s="1" t="s">
        <v>586</v>
      </c>
      <c r="S161" s="1" t="s">
        <v>596</v>
      </c>
      <c r="T161" s="1" t="s">
        <v>596</v>
      </c>
      <c r="AR161" s="1" t="s">
        <v>588</v>
      </c>
      <c r="AS161" s="1" t="s">
        <v>588</v>
      </c>
      <c r="AU161" s="1" t="s">
        <v>542</v>
      </c>
      <c r="AV161">
        <v>94</v>
      </c>
    </row>
    <row r="162" spans="1:48" ht="30" customHeight="1" x14ac:dyDescent="0.3">
      <c r="A162" s="5" t="s">
        <v>890</v>
      </c>
      <c r="B162" s="5" t="s">
        <v>252</v>
      </c>
      <c r="C162" s="5" t="s">
        <v>602</v>
      </c>
      <c r="D162" s="6">
        <v>19</v>
      </c>
      <c r="E162" s="8"/>
      <c r="F162" s="8"/>
      <c r="G162" s="8"/>
      <c r="H162" s="8"/>
      <c r="I162" s="8"/>
      <c r="J162" s="8"/>
      <c r="K162" s="8"/>
      <c r="L162" s="8"/>
      <c r="M162" s="5"/>
      <c r="N162" s="1" t="s">
        <v>543</v>
      </c>
      <c r="O162" s="1" t="s">
        <v>588</v>
      </c>
      <c r="P162" s="1" t="s">
        <v>588</v>
      </c>
      <c r="Q162" s="1" t="s">
        <v>883</v>
      </c>
      <c r="R162" s="1" t="s">
        <v>596</v>
      </c>
      <c r="S162" s="1" t="s">
        <v>596</v>
      </c>
      <c r="T162" s="1" t="s">
        <v>586</v>
      </c>
      <c r="AR162" s="1" t="s">
        <v>588</v>
      </c>
      <c r="AS162" s="1" t="s">
        <v>588</v>
      </c>
      <c r="AU162" s="1" t="s">
        <v>393</v>
      </c>
      <c r="AV162">
        <v>77</v>
      </c>
    </row>
    <row r="163" spans="1:48" ht="30" customHeight="1" x14ac:dyDescent="0.3">
      <c r="A163" s="5" t="s">
        <v>353</v>
      </c>
      <c r="B163" s="5" t="s">
        <v>352</v>
      </c>
      <c r="C163" s="5" t="s">
        <v>619</v>
      </c>
      <c r="D163" s="6">
        <v>4</v>
      </c>
      <c r="E163" s="8"/>
      <c r="F163" s="8"/>
      <c r="G163" s="8"/>
      <c r="H163" s="8"/>
      <c r="I163" s="8"/>
      <c r="J163" s="8"/>
      <c r="K163" s="8"/>
      <c r="L163" s="8"/>
      <c r="M163" s="5"/>
      <c r="N163" s="1" t="s">
        <v>535</v>
      </c>
      <c r="O163" s="1" t="s">
        <v>588</v>
      </c>
      <c r="P163" s="1" t="s">
        <v>588</v>
      </c>
      <c r="Q163" s="1" t="s">
        <v>883</v>
      </c>
      <c r="R163" s="1" t="s">
        <v>596</v>
      </c>
      <c r="S163" s="1" t="s">
        <v>596</v>
      </c>
      <c r="T163" s="1" t="s">
        <v>586</v>
      </c>
      <c r="AR163" s="1" t="s">
        <v>588</v>
      </c>
      <c r="AS163" s="1" t="s">
        <v>588</v>
      </c>
      <c r="AU163" s="1" t="s">
        <v>380</v>
      </c>
      <c r="AV163">
        <v>79</v>
      </c>
    </row>
    <row r="164" spans="1:48" ht="30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48" ht="30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48" ht="30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48" ht="30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48" ht="30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48" ht="30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48" ht="30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48" ht="30" customHeight="1" x14ac:dyDescent="0.3">
      <c r="A171" s="5" t="s">
        <v>220</v>
      </c>
      <c r="B171" s="6"/>
      <c r="C171" s="6"/>
      <c r="D171" s="6"/>
      <c r="E171" s="6"/>
      <c r="F171" s="8"/>
      <c r="G171" s="6"/>
      <c r="H171" s="8"/>
      <c r="I171" s="6"/>
      <c r="J171" s="8"/>
      <c r="K171" s="6"/>
      <c r="L171" s="8"/>
      <c r="M171" s="6"/>
      <c r="N171" t="s">
        <v>874</v>
      </c>
    </row>
    <row r="172" spans="1:48" ht="30" customHeight="1" x14ac:dyDescent="0.3">
      <c r="A172" s="5" t="s">
        <v>173</v>
      </c>
      <c r="B172" s="5" t="s">
        <v>588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Q172" s="1" t="s">
        <v>889</v>
      </c>
    </row>
    <row r="173" spans="1:48" ht="30" customHeight="1" x14ac:dyDescent="0.3">
      <c r="A173" s="5" t="s">
        <v>692</v>
      </c>
      <c r="B173" s="5" t="s">
        <v>897</v>
      </c>
      <c r="C173" s="5" t="s">
        <v>602</v>
      </c>
      <c r="D173" s="6">
        <v>229</v>
      </c>
      <c r="E173" s="8"/>
      <c r="F173" s="8"/>
      <c r="G173" s="8"/>
      <c r="H173" s="8"/>
      <c r="I173" s="8"/>
      <c r="J173" s="8"/>
      <c r="K173" s="8"/>
      <c r="L173" s="8"/>
      <c r="M173" s="5"/>
      <c r="N173" s="1" t="s">
        <v>15</v>
      </c>
      <c r="O173" s="1" t="s">
        <v>588</v>
      </c>
      <c r="P173" s="1" t="s">
        <v>588</v>
      </c>
      <c r="Q173" s="1" t="s">
        <v>889</v>
      </c>
      <c r="R173" s="1" t="s">
        <v>586</v>
      </c>
      <c r="S173" s="1" t="s">
        <v>596</v>
      </c>
      <c r="T173" s="1" t="s">
        <v>596</v>
      </c>
      <c r="AR173" s="1" t="s">
        <v>588</v>
      </c>
      <c r="AS173" s="1" t="s">
        <v>588</v>
      </c>
      <c r="AU173" s="1" t="s">
        <v>537</v>
      </c>
      <c r="AV173">
        <v>311</v>
      </c>
    </row>
    <row r="174" spans="1:48" ht="30" customHeight="1" x14ac:dyDescent="0.3">
      <c r="A174" s="5" t="s">
        <v>692</v>
      </c>
      <c r="B174" s="5" t="s">
        <v>892</v>
      </c>
      <c r="C174" s="5" t="s">
        <v>602</v>
      </c>
      <c r="D174" s="6">
        <v>29</v>
      </c>
      <c r="E174" s="8"/>
      <c r="F174" s="8"/>
      <c r="G174" s="8"/>
      <c r="H174" s="8"/>
      <c r="I174" s="8"/>
      <c r="J174" s="8"/>
      <c r="K174" s="8"/>
      <c r="L174" s="8"/>
      <c r="M174" s="5"/>
      <c r="N174" s="1" t="s">
        <v>20</v>
      </c>
      <c r="O174" s="1" t="s">
        <v>588</v>
      </c>
      <c r="P174" s="1" t="s">
        <v>588</v>
      </c>
      <c r="Q174" s="1" t="s">
        <v>889</v>
      </c>
      <c r="R174" s="1" t="s">
        <v>586</v>
      </c>
      <c r="S174" s="1" t="s">
        <v>596</v>
      </c>
      <c r="T174" s="1" t="s">
        <v>596</v>
      </c>
      <c r="AR174" s="1" t="s">
        <v>588</v>
      </c>
      <c r="AS174" s="1" t="s">
        <v>588</v>
      </c>
      <c r="AU174" s="1" t="s">
        <v>539</v>
      </c>
      <c r="AV174">
        <v>312</v>
      </c>
    </row>
    <row r="175" spans="1:48" ht="30" customHeight="1" x14ac:dyDescent="0.3">
      <c r="A175" s="5" t="s">
        <v>693</v>
      </c>
      <c r="B175" s="5" t="s">
        <v>617</v>
      </c>
      <c r="C175" s="5" t="s">
        <v>602</v>
      </c>
      <c r="D175" s="6">
        <v>107</v>
      </c>
      <c r="E175" s="8"/>
      <c r="F175" s="8"/>
      <c r="G175" s="8"/>
      <c r="H175" s="8"/>
      <c r="I175" s="8"/>
      <c r="J175" s="8"/>
      <c r="K175" s="8"/>
      <c r="L175" s="8"/>
      <c r="M175" s="5"/>
      <c r="N175" s="1" t="s">
        <v>16</v>
      </c>
      <c r="O175" s="1" t="s">
        <v>588</v>
      </c>
      <c r="P175" s="1" t="s">
        <v>588</v>
      </c>
      <c r="Q175" s="1" t="s">
        <v>889</v>
      </c>
      <c r="R175" s="1" t="s">
        <v>586</v>
      </c>
      <c r="S175" s="1" t="s">
        <v>596</v>
      </c>
      <c r="T175" s="1" t="s">
        <v>596</v>
      </c>
      <c r="AR175" s="1" t="s">
        <v>588</v>
      </c>
      <c r="AS175" s="1" t="s">
        <v>588</v>
      </c>
      <c r="AU175" s="1" t="s">
        <v>550</v>
      </c>
      <c r="AV175">
        <v>313</v>
      </c>
    </row>
    <row r="176" spans="1:48" ht="30" customHeight="1" x14ac:dyDescent="0.3">
      <c r="A176" s="5" t="s">
        <v>693</v>
      </c>
      <c r="B176" s="5" t="s">
        <v>628</v>
      </c>
      <c r="C176" s="5" t="s">
        <v>602</v>
      </c>
      <c r="D176" s="6">
        <v>109</v>
      </c>
      <c r="E176" s="8"/>
      <c r="F176" s="8"/>
      <c r="G176" s="8"/>
      <c r="H176" s="8"/>
      <c r="I176" s="8"/>
      <c r="J176" s="8"/>
      <c r="K176" s="8"/>
      <c r="L176" s="8"/>
      <c r="M176" s="5"/>
      <c r="N176" s="1" t="s">
        <v>17</v>
      </c>
      <c r="O176" s="1" t="s">
        <v>588</v>
      </c>
      <c r="P176" s="1" t="s">
        <v>588</v>
      </c>
      <c r="Q176" s="1" t="s">
        <v>889</v>
      </c>
      <c r="R176" s="1" t="s">
        <v>586</v>
      </c>
      <c r="S176" s="1" t="s">
        <v>596</v>
      </c>
      <c r="T176" s="1" t="s">
        <v>596</v>
      </c>
      <c r="AR176" s="1" t="s">
        <v>588</v>
      </c>
      <c r="AS176" s="1" t="s">
        <v>588</v>
      </c>
      <c r="AU176" s="1" t="s">
        <v>549</v>
      </c>
      <c r="AV176">
        <v>314</v>
      </c>
    </row>
    <row r="177" spans="1:48" ht="30" customHeight="1" x14ac:dyDescent="0.3">
      <c r="A177" s="5" t="s">
        <v>694</v>
      </c>
      <c r="B177" s="5" t="s">
        <v>246</v>
      </c>
      <c r="C177" s="5" t="s">
        <v>602</v>
      </c>
      <c r="D177" s="6">
        <v>8</v>
      </c>
      <c r="E177" s="8"/>
      <c r="F177" s="8"/>
      <c r="G177" s="8"/>
      <c r="H177" s="8"/>
      <c r="I177" s="8"/>
      <c r="J177" s="8"/>
      <c r="K177" s="8"/>
      <c r="L177" s="8"/>
      <c r="M177" s="5"/>
      <c r="N177" s="1" t="s">
        <v>18</v>
      </c>
      <c r="O177" s="1" t="s">
        <v>588</v>
      </c>
      <c r="P177" s="1" t="s">
        <v>588</v>
      </c>
      <c r="Q177" s="1" t="s">
        <v>889</v>
      </c>
      <c r="R177" s="1" t="s">
        <v>586</v>
      </c>
      <c r="S177" s="1" t="s">
        <v>596</v>
      </c>
      <c r="T177" s="1" t="s">
        <v>596</v>
      </c>
      <c r="AR177" s="1" t="s">
        <v>588</v>
      </c>
      <c r="AS177" s="1" t="s">
        <v>588</v>
      </c>
      <c r="AU177" s="1" t="s">
        <v>540</v>
      </c>
      <c r="AV177">
        <v>102</v>
      </c>
    </row>
    <row r="178" spans="1:48" ht="30" customHeight="1" x14ac:dyDescent="0.3">
      <c r="A178" s="5" t="s">
        <v>898</v>
      </c>
      <c r="B178" s="5" t="s">
        <v>895</v>
      </c>
      <c r="C178" s="5" t="s">
        <v>602</v>
      </c>
      <c r="D178" s="6">
        <v>59</v>
      </c>
      <c r="E178" s="8"/>
      <c r="F178" s="8"/>
      <c r="G178" s="8"/>
      <c r="H178" s="8"/>
      <c r="I178" s="8"/>
      <c r="J178" s="8"/>
      <c r="K178" s="8"/>
      <c r="L178" s="8"/>
      <c r="M178" s="5"/>
      <c r="N178" s="1" t="s">
        <v>19</v>
      </c>
      <c r="O178" s="1" t="s">
        <v>588</v>
      </c>
      <c r="P178" s="1" t="s">
        <v>588</v>
      </c>
      <c r="Q178" s="1" t="s">
        <v>889</v>
      </c>
      <c r="R178" s="1" t="s">
        <v>586</v>
      </c>
      <c r="S178" s="1" t="s">
        <v>596</v>
      </c>
      <c r="T178" s="1" t="s">
        <v>596</v>
      </c>
      <c r="AR178" s="1" t="s">
        <v>588</v>
      </c>
      <c r="AS178" s="1" t="s">
        <v>588</v>
      </c>
      <c r="AU178" s="1" t="s">
        <v>551</v>
      </c>
      <c r="AV178">
        <v>315</v>
      </c>
    </row>
    <row r="179" spans="1:48" ht="30" customHeight="1" x14ac:dyDescent="0.3">
      <c r="A179" s="5" t="s">
        <v>696</v>
      </c>
      <c r="B179" s="5" t="s">
        <v>255</v>
      </c>
      <c r="C179" s="5" t="s">
        <v>603</v>
      </c>
      <c r="D179" s="6">
        <v>957</v>
      </c>
      <c r="E179" s="8"/>
      <c r="F179" s="8"/>
      <c r="G179" s="8"/>
      <c r="H179" s="8"/>
      <c r="I179" s="8"/>
      <c r="J179" s="8"/>
      <c r="K179" s="8"/>
      <c r="L179" s="8"/>
      <c r="M179" s="5"/>
      <c r="N179" s="1" t="s">
        <v>25</v>
      </c>
      <c r="O179" s="1" t="s">
        <v>588</v>
      </c>
      <c r="P179" s="1" t="s">
        <v>588</v>
      </c>
      <c r="Q179" s="1" t="s">
        <v>889</v>
      </c>
      <c r="R179" s="1" t="s">
        <v>586</v>
      </c>
      <c r="S179" s="1" t="s">
        <v>596</v>
      </c>
      <c r="T179" s="1" t="s">
        <v>596</v>
      </c>
      <c r="AR179" s="1" t="s">
        <v>588</v>
      </c>
      <c r="AS179" s="1" t="s">
        <v>588</v>
      </c>
      <c r="AU179" s="1" t="s">
        <v>552</v>
      </c>
      <c r="AV179">
        <v>99</v>
      </c>
    </row>
    <row r="180" spans="1:48" ht="30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48" ht="30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48" ht="30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48" ht="30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48" ht="30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48" ht="30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48" ht="30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48" ht="30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48" ht="30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48" ht="30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48" ht="30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48" ht="30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48" ht="30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48" ht="30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48" ht="30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48" ht="30" customHeight="1" x14ac:dyDescent="0.3">
      <c r="A195" s="5" t="s">
        <v>220</v>
      </c>
      <c r="B195" s="6"/>
      <c r="C195" s="6"/>
      <c r="D195" s="6"/>
      <c r="E195" s="6"/>
      <c r="F195" s="8"/>
      <c r="G195" s="6"/>
      <c r="H195" s="8"/>
      <c r="I195" s="6"/>
      <c r="J195" s="8"/>
      <c r="K195" s="6"/>
      <c r="L195" s="8"/>
      <c r="M195" s="6"/>
      <c r="N195" t="s">
        <v>874</v>
      </c>
    </row>
    <row r="196" spans="1:48" ht="30" customHeight="1" x14ac:dyDescent="0.3">
      <c r="A196" s="5" t="s">
        <v>174</v>
      </c>
      <c r="B196" s="5" t="s">
        <v>588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Q196" s="1" t="s">
        <v>894</v>
      </c>
    </row>
    <row r="197" spans="1:48" ht="30" customHeight="1" x14ac:dyDescent="0.3">
      <c r="A197" s="5" t="s">
        <v>699</v>
      </c>
      <c r="B197" s="5" t="s">
        <v>701</v>
      </c>
      <c r="C197" s="5" t="s">
        <v>597</v>
      </c>
      <c r="D197" s="6">
        <v>2</v>
      </c>
      <c r="E197" s="8"/>
      <c r="F197" s="8"/>
      <c r="G197" s="8"/>
      <c r="H197" s="8"/>
      <c r="I197" s="8"/>
      <c r="J197" s="8"/>
      <c r="K197" s="8"/>
      <c r="L197" s="8"/>
      <c r="M197" s="5"/>
      <c r="N197" s="1" t="s">
        <v>23</v>
      </c>
      <c r="O197" s="1" t="s">
        <v>588</v>
      </c>
      <c r="P197" s="1" t="s">
        <v>588</v>
      </c>
      <c r="Q197" s="1" t="s">
        <v>894</v>
      </c>
      <c r="R197" s="1" t="s">
        <v>586</v>
      </c>
      <c r="S197" s="1" t="s">
        <v>596</v>
      </c>
      <c r="T197" s="1" t="s">
        <v>596</v>
      </c>
      <c r="AR197" s="1" t="s">
        <v>588</v>
      </c>
      <c r="AS197" s="1" t="s">
        <v>588</v>
      </c>
      <c r="AU197" s="1" t="s">
        <v>553</v>
      </c>
      <c r="AV197">
        <v>106</v>
      </c>
    </row>
    <row r="198" spans="1:48" ht="30" customHeight="1" x14ac:dyDescent="0.3">
      <c r="A198" s="5" t="s">
        <v>699</v>
      </c>
      <c r="B198" s="5" t="s">
        <v>695</v>
      </c>
      <c r="C198" s="5" t="s">
        <v>597</v>
      </c>
      <c r="D198" s="6">
        <v>9</v>
      </c>
      <c r="E198" s="8"/>
      <c r="F198" s="8"/>
      <c r="G198" s="8"/>
      <c r="H198" s="8"/>
      <c r="I198" s="8"/>
      <c r="J198" s="8"/>
      <c r="K198" s="8"/>
      <c r="L198" s="8"/>
      <c r="M198" s="5"/>
      <c r="N198" s="1" t="s">
        <v>21</v>
      </c>
      <c r="O198" s="1" t="s">
        <v>588</v>
      </c>
      <c r="P198" s="1" t="s">
        <v>588</v>
      </c>
      <c r="Q198" s="1" t="s">
        <v>894</v>
      </c>
      <c r="R198" s="1" t="s">
        <v>586</v>
      </c>
      <c r="S198" s="1" t="s">
        <v>596</v>
      </c>
      <c r="T198" s="1" t="s">
        <v>596</v>
      </c>
      <c r="AR198" s="1" t="s">
        <v>588</v>
      </c>
      <c r="AS198" s="1" t="s">
        <v>588</v>
      </c>
      <c r="AU198" s="1" t="s">
        <v>534</v>
      </c>
      <c r="AV198">
        <v>107</v>
      </c>
    </row>
    <row r="199" spans="1:48" ht="30" customHeight="1" x14ac:dyDescent="0.3">
      <c r="A199" s="5" t="s">
        <v>700</v>
      </c>
      <c r="B199" s="5" t="s">
        <v>175</v>
      </c>
      <c r="C199" s="5" t="s">
        <v>619</v>
      </c>
      <c r="D199" s="6">
        <v>8</v>
      </c>
      <c r="E199" s="8"/>
      <c r="F199" s="8"/>
      <c r="G199" s="8"/>
      <c r="H199" s="8"/>
      <c r="I199" s="8"/>
      <c r="J199" s="8"/>
      <c r="K199" s="8"/>
      <c r="L199" s="8"/>
      <c r="M199" s="5"/>
      <c r="N199" s="1" t="s">
        <v>22</v>
      </c>
      <c r="O199" s="1" t="s">
        <v>588</v>
      </c>
      <c r="P199" s="1" t="s">
        <v>588</v>
      </c>
      <c r="Q199" s="1" t="s">
        <v>894</v>
      </c>
      <c r="R199" s="1" t="s">
        <v>586</v>
      </c>
      <c r="S199" s="1" t="s">
        <v>596</v>
      </c>
      <c r="T199" s="1" t="s">
        <v>596</v>
      </c>
      <c r="AR199" s="1" t="s">
        <v>588</v>
      </c>
      <c r="AS199" s="1" t="s">
        <v>588</v>
      </c>
      <c r="AU199" s="1" t="s">
        <v>122</v>
      </c>
      <c r="AV199">
        <v>298</v>
      </c>
    </row>
    <row r="200" spans="1:48" ht="30" customHeight="1" x14ac:dyDescent="0.3">
      <c r="A200" s="5" t="s">
        <v>697</v>
      </c>
      <c r="B200" s="5" t="s">
        <v>698</v>
      </c>
      <c r="C200" s="5" t="s">
        <v>603</v>
      </c>
      <c r="D200" s="6">
        <v>15</v>
      </c>
      <c r="E200" s="8"/>
      <c r="F200" s="8"/>
      <c r="G200" s="8"/>
      <c r="H200" s="8"/>
      <c r="I200" s="8"/>
      <c r="J200" s="8"/>
      <c r="K200" s="8"/>
      <c r="L200" s="8"/>
      <c r="M200" s="5"/>
      <c r="N200" s="1" t="s">
        <v>24</v>
      </c>
      <c r="O200" s="1" t="s">
        <v>588</v>
      </c>
      <c r="P200" s="1" t="s">
        <v>588</v>
      </c>
      <c r="Q200" s="1" t="s">
        <v>894</v>
      </c>
      <c r="R200" s="1" t="s">
        <v>586</v>
      </c>
      <c r="S200" s="1" t="s">
        <v>596</v>
      </c>
      <c r="T200" s="1" t="s">
        <v>596</v>
      </c>
      <c r="AR200" s="1" t="s">
        <v>588</v>
      </c>
      <c r="AS200" s="1" t="s">
        <v>588</v>
      </c>
      <c r="AU200" s="1" t="s">
        <v>105</v>
      </c>
      <c r="AV200">
        <v>104</v>
      </c>
    </row>
    <row r="201" spans="1:48" ht="30" customHeight="1" x14ac:dyDescent="0.3">
      <c r="A201" s="5" t="s">
        <v>697</v>
      </c>
      <c r="B201" s="5" t="s">
        <v>702</v>
      </c>
      <c r="C201" s="5" t="s">
        <v>603</v>
      </c>
      <c r="D201" s="6">
        <v>70</v>
      </c>
      <c r="E201" s="8"/>
      <c r="F201" s="8"/>
      <c r="G201" s="8"/>
      <c r="H201" s="8"/>
      <c r="I201" s="8"/>
      <c r="J201" s="8"/>
      <c r="K201" s="8"/>
      <c r="L201" s="8"/>
      <c r="M201" s="5"/>
      <c r="N201" s="1" t="s">
        <v>27</v>
      </c>
      <c r="O201" s="1" t="s">
        <v>588</v>
      </c>
      <c r="P201" s="1" t="s">
        <v>588</v>
      </c>
      <c r="Q201" s="1" t="s">
        <v>894</v>
      </c>
      <c r="R201" s="1" t="s">
        <v>586</v>
      </c>
      <c r="S201" s="1" t="s">
        <v>596</v>
      </c>
      <c r="T201" s="1" t="s">
        <v>596</v>
      </c>
      <c r="AR201" s="1" t="s">
        <v>588</v>
      </c>
      <c r="AS201" s="1" t="s">
        <v>588</v>
      </c>
      <c r="AU201" s="1" t="s">
        <v>112</v>
      </c>
      <c r="AV201">
        <v>105</v>
      </c>
    </row>
    <row r="202" spans="1:48" ht="30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48" ht="30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48" ht="30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48" ht="30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48" ht="30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48" ht="30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48" ht="30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48" ht="30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48" ht="30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48" ht="30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48" ht="30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48" ht="30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48" ht="30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48" ht="30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48" ht="30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48" ht="30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48" ht="30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48" ht="30" customHeight="1" x14ac:dyDescent="0.3">
      <c r="A219" s="5" t="s">
        <v>220</v>
      </c>
      <c r="B219" s="6"/>
      <c r="C219" s="6"/>
      <c r="D219" s="6"/>
      <c r="E219" s="6"/>
      <c r="F219" s="8"/>
      <c r="G219" s="6"/>
      <c r="H219" s="8"/>
      <c r="I219" s="6"/>
      <c r="J219" s="8"/>
      <c r="K219" s="6"/>
      <c r="L219" s="8"/>
      <c r="M219" s="6"/>
      <c r="N219" t="s">
        <v>874</v>
      </c>
    </row>
    <row r="220" spans="1:48" ht="30" customHeight="1" x14ac:dyDescent="0.3">
      <c r="A220" s="5" t="s">
        <v>176</v>
      </c>
      <c r="B220" s="5" t="s">
        <v>588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Q220" s="1" t="s">
        <v>901</v>
      </c>
    </row>
    <row r="221" spans="1:48" ht="30" customHeight="1" x14ac:dyDescent="0.3">
      <c r="A221" s="5" t="s">
        <v>704</v>
      </c>
      <c r="B221" s="5" t="s">
        <v>200</v>
      </c>
      <c r="C221" s="5" t="s">
        <v>602</v>
      </c>
      <c r="D221" s="6">
        <v>664</v>
      </c>
      <c r="E221" s="8"/>
      <c r="F221" s="8"/>
      <c r="G221" s="8"/>
      <c r="H221" s="8"/>
      <c r="I221" s="8"/>
      <c r="J221" s="8"/>
      <c r="K221" s="8"/>
      <c r="L221" s="8"/>
      <c r="M221" s="5"/>
      <c r="N221" s="1" t="s">
        <v>113</v>
      </c>
      <c r="O221" s="1" t="s">
        <v>588</v>
      </c>
      <c r="P221" s="1" t="s">
        <v>588</v>
      </c>
      <c r="Q221" s="1" t="s">
        <v>901</v>
      </c>
      <c r="R221" s="1" t="s">
        <v>596</v>
      </c>
      <c r="S221" s="1" t="s">
        <v>596</v>
      </c>
      <c r="T221" s="1" t="s">
        <v>586</v>
      </c>
      <c r="AR221" s="1" t="s">
        <v>588</v>
      </c>
      <c r="AS221" s="1" t="s">
        <v>588</v>
      </c>
      <c r="AU221" s="1" t="s">
        <v>389</v>
      </c>
      <c r="AV221">
        <v>109</v>
      </c>
    </row>
    <row r="222" spans="1:48" ht="30" customHeight="1" x14ac:dyDescent="0.3">
      <c r="A222" s="5" t="s">
        <v>703</v>
      </c>
      <c r="B222" s="5" t="s">
        <v>907</v>
      </c>
      <c r="C222" s="5" t="s">
        <v>602</v>
      </c>
      <c r="D222" s="6">
        <v>471</v>
      </c>
      <c r="E222" s="8"/>
      <c r="F222" s="8"/>
      <c r="G222" s="8"/>
      <c r="H222" s="8"/>
      <c r="I222" s="8"/>
      <c r="J222" s="8"/>
      <c r="K222" s="8"/>
      <c r="L222" s="8"/>
      <c r="M222" s="5"/>
      <c r="N222" s="1" t="s">
        <v>30</v>
      </c>
      <c r="O222" s="1" t="s">
        <v>588</v>
      </c>
      <c r="P222" s="1" t="s">
        <v>588</v>
      </c>
      <c r="Q222" s="1" t="s">
        <v>901</v>
      </c>
      <c r="R222" s="1" t="s">
        <v>586</v>
      </c>
      <c r="S222" s="1" t="s">
        <v>596</v>
      </c>
      <c r="T222" s="1" t="s">
        <v>596</v>
      </c>
      <c r="AR222" s="1" t="s">
        <v>588</v>
      </c>
      <c r="AS222" s="1" t="s">
        <v>588</v>
      </c>
      <c r="AU222" s="1" t="s">
        <v>123</v>
      </c>
      <c r="AV222">
        <v>320</v>
      </c>
    </row>
    <row r="223" spans="1:48" ht="30" customHeight="1" x14ac:dyDescent="0.3">
      <c r="A223" s="5" t="s">
        <v>903</v>
      </c>
      <c r="B223" s="5" t="s">
        <v>990</v>
      </c>
      <c r="C223" s="5" t="s">
        <v>603</v>
      </c>
      <c r="D223" s="6">
        <v>341</v>
      </c>
      <c r="E223" s="8"/>
      <c r="F223" s="8"/>
      <c r="G223" s="8"/>
      <c r="H223" s="8"/>
      <c r="I223" s="8"/>
      <c r="J223" s="8"/>
      <c r="K223" s="8"/>
      <c r="L223" s="8"/>
      <c r="M223" s="5"/>
      <c r="N223" s="1" t="s">
        <v>26</v>
      </c>
      <c r="O223" s="1" t="s">
        <v>588</v>
      </c>
      <c r="P223" s="1" t="s">
        <v>588</v>
      </c>
      <c r="Q223" s="1" t="s">
        <v>901</v>
      </c>
      <c r="R223" s="1" t="s">
        <v>586</v>
      </c>
      <c r="S223" s="1" t="s">
        <v>596</v>
      </c>
      <c r="T223" s="1" t="s">
        <v>596</v>
      </c>
      <c r="AR223" s="1" t="s">
        <v>588</v>
      </c>
      <c r="AS223" s="1" t="s">
        <v>588</v>
      </c>
      <c r="AU223" s="1" t="s">
        <v>114</v>
      </c>
      <c r="AV223">
        <v>131</v>
      </c>
    </row>
    <row r="224" spans="1:48" s="131" customFormat="1" ht="30" customHeight="1" x14ac:dyDescent="0.3">
      <c r="A224" s="127" t="s">
        <v>253</v>
      </c>
      <c r="B224" s="127" t="s">
        <v>800</v>
      </c>
      <c r="C224" s="127" t="s">
        <v>603</v>
      </c>
      <c r="D224" s="128">
        <f>17+21</f>
        <v>38</v>
      </c>
      <c r="E224" s="129"/>
      <c r="F224" s="129"/>
      <c r="G224" s="129"/>
      <c r="H224" s="129"/>
      <c r="I224" s="129"/>
      <c r="J224" s="129"/>
      <c r="K224" s="129"/>
      <c r="L224" s="129"/>
      <c r="M224" s="127"/>
      <c r="N224" s="130" t="s">
        <v>28</v>
      </c>
      <c r="O224" s="130" t="s">
        <v>588</v>
      </c>
      <c r="P224" s="130" t="s">
        <v>588</v>
      </c>
      <c r="Q224" s="130" t="s">
        <v>901</v>
      </c>
      <c r="R224" s="130" t="s">
        <v>586</v>
      </c>
      <c r="S224" s="130" t="s">
        <v>596</v>
      </c>
      <c r="T224" s="130" t="s">
        <v>596</v>
      </c>
      <c r="AR224" s="130" t="s">
        <v>588</v>
      </c>
      <c r="AS224" s="130" t="s">
        <v>588</v>
      </c>
      <c r="AU224" s="130" t="s">
        <v>111</v>
      </c>
      <c r="AV224" s="131">
        <v>119</v>
      </c>
    </row>
    <row r="225" spans="1:48" ht="30" customHeight="1" x14ac:dyDescent="0.3">
      <c r="A225" s="5" t="s">
        <v>261</v>
      </c>
      <c r="B225" s="5" t="s">
        <v>799</v>
      </c>
      <c r="C225" s="5" t="s">
        <v>603</v>
      </c>
      <c r="D225" s="6">
        <v>18</v>
      </c>
      <c r="E225" s="8"/>
      <c r="F225" s="8"/>
      <c r="G225" s="8"/>
      <c r="H225" s="8"/>
      <c r="I225" s="8"/>
      <c r="J225" s="8"/>
      <c r="K225" s="8"/>
      <c r="L225" s="8"/>
      <c r="M225" s="5"/>
      <c r="N225" s="1" t="s">
        <v>29</v>
      </c>
      <c r="O225" s="1" t="s">
        <v>588</v>
      </c>
      <c r="P225" s="1" t="s">
        <v>588</v>
      </c>
      <c r="Q225" s="1" t="s">
        <v>901</v>
      </c>
      <c r="R225" s="1" t="s">
        <v>586</v>
      </c>
      <c r="S225" s="1" t="s">
        <v>596</v>
      </c>
      <c r="T225" s="1" t="s">
        <v>596</v>
      </c>
      <c r="AR225" s="1" t="s">
        <v>588</v>
      </c>
      <c r="AS225" s="1" t="s">
        <v>588</v>
      </c>
      <c r="AU225" s="1" t="s">
        <v>115</v>
      </c>
      <c r="AV225">
        <v>120</v>
      </c>
    </row>
    <row r="226" spans="1:48" ht="30" customHeight="1" x14ac:dyDescent="0.3">
      <c r="A226" s="5" t="s">
        <v>705</v>
      </c>
      <c r="B226" s="5" t="s">
        <v>985</v>
      </c>
      <c r="C226" s="5" t="s">
        <v>602</v>
      </c>
      <c r="D226" s="6">
        <v>27</v>
      </c>
      <c r="E226" s="8"/>
      <c r="F226" s="8"/>
      <c r="G226" s="8"/>
      <c r="H226" s="8"/>
      <c r="I226" s="8"/>
      <c r="J226" s="8"/>
      <c r="K226" s="8"/>
      <c r="L226" s="8"/>
      <c r="M226" s="5"/>
      <c r="N226" s="1" t="s">
        <v>0</v>
      </c>
      <c r="O226" s="1" t="s">
        <v>588</v>
      </c>
      <c r="P226" s="1" t="s">
        <v>588</v>
      </c>
      <c r="Q226" s="1" t="s">
        <v>901</v>
      </c>
      <c r="R226" s="1" t="s">
        <v>586</v>
      </c>
      <c r="S226" s="1" t="s">
        <v>596</v>
      </c>
      <c r="T226" s="1" t="s">
        <v>596</v>
      </c>
      <c r="AR226" s="1" t="s">
        <v>588</v>
      </c>
      <c r="AS226" s="1" t="s">
        <v>588</v>
      </c>
      <c r="AU226" s="1" t="s">
        <v>109</v>
      </c>
      <c r="AV226">
        <v>127</v>
      </c>
    </row>
    <row r="227" spans="1:48" ht="30" customHeight="1" x14ac:dyDescent="0.3">
      <c r="A227" s="5" t="s">
        <v>801</v>
      </c>
      <c r="B227" s="5" t="s">
        <v>803</v>
      </c>
      <c r="C227" s="5" t="s">
        <v>619</v>
      </c>
      <c r="D227" s="6">
        <v>4</v>
      </c>
      <c r="E227" s="8"/>
      <c r="F227" s="8"/>
      <c r="G227" s="8"/>
      <c r="H227" s="8"/>
      <c r="I227" s="8"/>
      <c r="J227" s="8"/>
      <c r="K227" s="8"/>
      <c r="L227" s="8"/>
      <c r="M227" s="5"/>
      <c r="N227" s="1" t="s">
        <v>2</v>
      </c>
      <c r="O227" s="1" t="s">
        <v>588</v>
      </c>
      <c r="P227" s="1" t="s">
        <v>588</v>
      </c>
      <c r="Q227" s="1" t="s">
        <v>901</v>
      </c>
      <c r="R227" s="1" t="s">
        <v>586</v>
      </c>
      <c r="S227" s="1" t="s">
        <v>596</v>
      </c>
      <c r="T227" s="1" t="s">
        <v>596</v>
      </c>
      <c r="AR227" s="1" t="s">
        <v>588</v>
      </c>
      <c r="AS227" s="1" t="s">
        <v>588</v>
      </c>
      <c r="AU227" s="1" t="s">
        <v>106</v>
      </c>
      <c r="AV227">
        <v>126</v>
      </c>
    </row>
    <row r="228" spans="1:48" ht="30" customHeight="1" x14ac:dyDescent="0.3">
      <c r="A228" s="5" t="s">
        <v>908</v>
      </c>
      <c r="B228" s="5" t="s">
        <v>804</v>
      </c>
      <c r="C228" s="5" t="s">
        <v>633</v>
      </c>
      <c r="D228" s="6">
        <v>1</v>
      </c>
      <c r="E228" s="8"/>
      <c r="F228" s="8"/>
      <c r="G228" s="8"/>
      <c r="H228" s="8"/>
      <c r="I228" s="8"/>
      <c r="J228" s="8"/>
      <c r="K228" s="8"/>
      <c r="L228" s="8"/>
      <c r="M228" s="5"/>
      <c r="N228" s="1" t="s">
        <v>1</v>
      </c>
      <c r="O228" s="1" t="s">
        <v>588</v>
      </c>
      <c r="P228" s="1" t="s">
        <v>588</v>
      </c>
      <c r="Q228" s="1" t="s">
        <v>901</v>
      </c>
      <c r="R228" s="1" t="s">
        <v>586</v>
      </c>
      <c r="S228" s="1" t="s">
        <v>596</v>
      </c>
      <c r="T228" s="1" t="s">
        <v>596</v>
      </c>
      <c r="AR228" s="1" t="s">
        <v>588</v>
      </c>
      <c r="AS228" s="1" t="s">
        <v>588</v>
      </c>
      <c r="AU228" s="1" t="s">
        <v>116</v>
      </c>
      <c r="AV228">
        <v>122</v>
      </c>
    </row>
    <row r="229" spans="1:48" ht="30" customHeight="1" x14ac:dyDescent="0.3">
      <c r="A229" s="5" t="s">
        <v>706</v>
      </c>
      <c r="B229" s="5" t="s">
        <v>190</v>
      </c>
      <c r="C229" s="5" t="s">
        <v>597</v>
      </c>
      <c r="D229" s="6">
        <v>13</v>
      </c>
      <c r="E229" s="8"/>
      <c r="F229" s="8"/>
      <c r="G229" s="8"/>
      <c r="H229" s="8"/>
      <c r="I229" s="8"/>
      <c r="J229" s="8"/>
      <c r="K229" s="8"/>
      <c r="L229" s="8"/>
      <c r="M229" s="5"/>
      <c r="N229" s="1" t="s">
        <v>3</v>
      </c>
      <c r="O229" s="1" t="s">
        <v>588</v>
      </c>
      <c r="P229" s="1" t="s">
        <v>588</v>
      </c>
      <c r="Q229" s="1" t="s">
        <v>901</v>
      </c>
      <c r="R229" s="1" t="s">
        <v>586</v>
      </c>
      <c r="S229" s="1" t="s">
        <v>596</v>
      </c>
      <c r="T229" s="1" t="s">
        <v>596</v>
      </c>
      <c r="AR229" s="1" t="s">
        <v>588</v>
      </c>
      <c r="AS229" s="1" t="s">
        <v>588</v>
      </c>
      <c r="AU229" s="1" t="s">
        <v>121</v>
      </c>
      <c r="AV229">
        <v>124</v>
      </c>
    </row>
    <row r="230" spans="1:48" ht="30" customHeight="1" x14ac:dyDescent="0.3">
      <c r="A230" s="5" t="s">
        <v>904</v>
      </c>
      <c r="B230" s="5" t="s">
        <v>256</v>
      </c>
      <c r="C230" s="5" t="s">
        <v>633</v>
      </c>
      <c r="D230" s="6">
        <v>8</v>
      </c>
      <c r="E230" s="8"/>
      <c r="F230" s="8"/>
      <c r="G230" s="8"/>
      <c r="H230" s="8"/>
      <c r="I230" s="8"/>
      <c r="J230" s="8"/>
      <c r="K230" s="8"/>
      <c r="L230" s="8"/>
      <c r="M230" s="5"/>
      <c r="N230" s="1" t="s">
        <v>685</v>
      </c>
      <c r="O230" s="1" t="s">
        <v>588</v>
      </c>
      <c r="P230" s="1" t="s">
        <v>588</v>
      </c>
      <c r="Q230" s="1" t="s">
        <v>901</v>
      </c>
      <c r="R230" s="1" t="s">
        <v>586</v>
      </c>
      <c r="S230" s="1" t="s">
        <v>596</v>
      </c>
      <c r="T230" s="1" t="s">
        <v>596</v>
      </c>
      <c r="AR230" s="1" t="s">
        <v>588</v>
      </c>
      <c r="AS230" s="1" t="s">
        <v>588</v>
      </c>
      <c r="AU230" s="1" t="s">
        <v>117</v>
      </c>
      <c r="AV230">
        <v>125</v>
      </c>
    </row>
    <row r="231" spans="1:48" ht="30" customHeight="1" x14ac:dyDescent="0.3">
      <c r="A231" s="5" t="s">
        <v>707</v>
      </c>
      <c r="B231" s="5" t="s">
        <v>196</v>
      </c>
      <c r="C231" s="5" t="s">
        <v>603</v>
      </c>
      <c r="D231" s="6">
        <v>4</v>
      </c>
      <c r="E231" s="8"/>
      <c r="F231" s="8"/>
      <c r="G231" s="8"/>
      <c r="H231" s="8"/>
      <c r="I231" s="8"/>
      <c r="J231" s="8"/>
      <c r="K231" s="8"/>
      <c r="L231" s="8"/>
      <c r="M231" s="5"/>
      <c r="N231" s="1" t="s">
        <v>686</v>
      </c>
      <c r="O231" s="1" t="s">
        <v>588</v>
      </c>
      <c r="P231" s="1" t="s">
        <v>588</v>
      </c>
      <c r="Q231" s="1" t="s">
        <v>901</v>
      </c>
      <c r="R231" s="1" t="s">
        <v>586</v>
      </c>
      <c r="S231" s="1" t="s">
        <v>596</v>
      </c>
      <c r="T231" s="1" t="s">
        <v>596</v>
      </c>
      <c r="AR231" s="1" t="s">
        <v>588</v>
      </c>
      <c r="AS231" s="1" t="s">
        <v>588</v>
      </c>
      <c r="AU231" s="1" t="s">
        <v>124</v>
      </c>
      <c r="AV231">
        <v>128</v>
      </c>
    </row>
    <row r="232" spans="1:48" ht="30" customHeight="1" x14ac:dyDescent="0.3">
      <c r="A232" s="5" t="s">
        <v>707</v>
      </c>
      <c r="B232" s="5" t="s">
        <v>183</v>
      </c>
      <c r="C232" s="5" t="s">
        <v>603</v>
      </c>
      <c r="D232" s="6">
        <v>4</v>
      </c>
      <c r="E232" s="8"/>
      <c r="F232" s="8"/>
      <c r="G232" s="8"/>
      <c r="H232" s="8"/>
      <c r="I232" s="8"/>
      <c r="J232" s="8"/>
      <c r="K232" s="8"/>
      <c r="L232" s="8"/>
      <c r="M232" s="5"/>
      <c r="N232" s="1" t="s">
        <v>689</v>
      </c>
      <c r="O232" s="1" t="s">
        <v>588</v>
      </c>
      <c r="P232" s="1" t="s">
        <v>588</v>
      </c>
      <c r="Q232" s="1" t="s">
        <v>901</v>
      </c>
      <c r="R232" s="1" t="s">
        <v>586</v>
      </c>
      <c r="S232" s="1" t="s">
        <v>596</v>
      </c>
      <c r="T232" s="1" t="s">
        <v>596</v>
      </c>
      <c r="AR232" s="1" t="s">
        <v>588</v>
      </c>
      <c r="AS232" s="1" t="s">
        <v>588</v>
      </c>
      <c r="AU232" s="1" t="s">
        <v>118</v>
      </c>
      <c r="AV232">
        <v>129</v>
      </c>
    </row>
    <row r="233" spans="1:48" ht="30" customHeight="1" x14ac:dyDescent="0.3">
      <c r="A233" s="5" t="s">
        <v>708</v>
      </c>
      <c r="B233" s="5" t="s">
        <v>1001</v>
      </c>
      <c r="C233" s="5" t="s">
        <v>603</v>
      </c>
      <c r="D233" s="6">
        <v>53</v>
      </c>
      <c r="E233" s="8"/>
      <c r="F233" s="8"/>
      <c r="G233" s="8"/>
      <c r="H233" s="8"/>
      <c r="I233" s="8"/>
      <c r="J233" s="8"/>
      <c r="K233" s="8"/>
      <c r="L233" s="8"/>
      <c r="M233" s="5"/>
      <c r="N233" s="1" t="s">
        <v>688</v>
      </c>
      <c r="O233" s="1" t="s">
        <v>588</v>
      </c>
      <c r="P233" s="1" t="s">
        <v>588</v>
      </c>
      <c r="Q233" s="1" t="s">
        <v>901</v>
      </c>
      <c r="R233" s="1" t="s">
        <v>586</v>
      </c>
      <c r="S233" s="1" t="s">
        <v>596</v>
      </c>
      <c r="T233" s="1" t="s">
        <v>596</v>
      </c>
      <c r="AR233" s="1" t="s">
        <v>588</v>
      </c>
      <c r="AS233" s="1" t="s">
        <v>588</v>
      </c>
      <c r="AU233" s="1" t="s">
        <v>104</v>
      </c>
      <c r="AV233">
        <v>130</v>
      </c>
    </row>
    <row r="234" spans="1:48" ht="30" customHeight="1" x14ac:dyDescent="0.3">
      <c r="A234" s="5" t="s">
        <v>709</v>
      </c>
      <c r="B234" s="5" t="s">
        <v>711</v>
      </c>
      <c r="C234" s="5" t="s">
        <v>603</v>
      </c>
      <c r="D234" s="6">
        <v>72</v>
      </c>
      <c r="E234" s="8"/>
      <c r="F234" s="8"/>
      <c r="G234" s="8"/>
      <c r="H234" s="8"/>
      <c r="I234" s="8"/>
      <c r="J234" s="8"/>
      <c r="K234" s="8"/>
      <c r="L234" s="8"/>
      <c r="M234" s="5"/>
      <c r="N234" s="1" t="s">
        <v>687</v>
      </c>
      <c r="O234" s="1" t="s">
        <v>588</v>
      </c>
      <c r="P234" s="1" t="s">
        <v>588</v>
      </c>
      <c r="Q234" s="1" t="s">
        <v>901</v>
      </c>
      <c r="R234" s="1" t="s">
        <v>586</v>
      </c>
      <c r="S234" s="1" t="s">
        <v>596</v>
      </c>
      <c r="T234" s="1" t="s">
        <v>596</v>
      </c>
      <c r="AR234" s="1" t="s">
        <v>588</v>
      </c>
      <c r="AS234" s="1" t="s">
        <v>588</v>
      </c>
      <c r="AU234" s="1" t="s">
        <v>107</v>
      </c>
      <c r="AV234">
        <v>116</v>
      </c>
    </row>
    <row r="235" spans="1:48" ht="30" customHeight="1" x14ac:dyDescent="0.3">
      <c r="A235" s="5" t="s">
        <v>258</v>
      </c>
      <c r="B235" s="5" t="s">
        <v>710</v>
      </c>
      <c r="C235" s="5" t="s">
        <v>603</v>
      </c>
      <c r="D235" s="6">
        <v>155</v>
      </c>
      <c r="E235" s="8"/>
      <c r="F235" s="8"/>
      <c r="G235" s="8"/>
      <c r="H235" s="8"/>
      <c r="I235" s="8"/>
      <c r="J235" s="8"/>
      <c r="K235" s="8"/>
      <c r="L235" s="8"/>
      <c r="M235" s="5"/>
      <c r="N235" s="1" t="s">
        <v>690</v>
      </c>
      <c r="O235" s="1" t="s">
        <v>588</v>
      </c>
      <c r="P235" s="1" t="s">
        <v>588</v>
      </c>
      <c r="Q235" s="1" t="s">
        <v>901</v>
      </c>
      <c r="R235" s="1" t="s">
        <v>586</v>
      </c>
      <c r="S235" s="1" t="s">
        <v>596</v>
      </c>
      <c r="T235" s="1" t="s">
        <v>596</v>
      </c>
      <c r="AR235" s="1" t="s">
        <v>588</v>
      </c>
      <c r="AS235" s="1" t="s">
        <v>588</v>
      </c>
      <c r="AU235" s="1" t="s">
        <v>108</v>
      </c>
      <c r="AV235">
        <v>117</v>
      </c>
    </row>
    <row r="236" spans="1:48" ht="30" customHeight="1" x14ac:dyDescent="0.3">
      <c r="A236" s="5" t="s">
        <v>713</v>
      </c>
      <c r="B236" s="5" t="s">
        <v>629</v>
      </c>
      <c r="C236" s="5" t="s">
        <v>603</v>
      </c>
      <c r="D236" s="6">
        <v>94</v>
      </c>
      <c r="E236" s="8"/>
      <c r="F236" s="8"/>
      <c r="G236" s="8"/>
      <c r="H236" s="8"/>
      <c r="I236" s="8"/>
      <c r="J236" s="8"/>
      <c r="K236" s="8"/>
      <c r="L236" s="8"/>
      <c r="M236" s="5"/>
      <c r="N236" s="1" t="s">
        <v>691</v>
      </c>
      <c r="O236" s="1" t="s">
        <v>588</v>
      </c>
      <c r="P236" s="1" t="s">
        <v>588</v>
      </c>
      <c r="Q236" s="1" t="s">
        <v>901</v>
      </c>
      <c r="R236" s="1" t="s">
        <v>586</v>
      </c>
      <c r="S236" s="1" t="s">
        <v>596</v>
      </c>
      <c r="T236" s="1" t="s">
        <v>596</v>
      </c>
      <c r="AR236" s="1" t="s">
        <v>588</v>
      </c>
      <c r="AS236" s="1" t="s">
        <v>588</v>
      </c>
      <c r="AU236" s="1" t="s">
        <v>110</v>
      </c>
      <c r="AV236">
        <v>321</v>
      </c>
    </row>
    <row r="237" spans="1:48" ht="30" customHeight="1" x14ac:dyDescent="0.3">
      <c r="A237" s="5" t="s">
        <v>257</v>
      </c>
      <c r="B237" s="5" t="s">
        <v>905</v>
      </c>
      <c r="C237" s="5" t="s">
        <v>619</v>
      </c>
      <c r="D237" s="6">
        <v>34</v>
      </c>
      <c r="E237" s="8"/>
      <c r="F237" s="8"/>
      <c r="G237" s="8"/>
      <c r="H237" s="8"/>
      <c r="I237" s="8"/>
      <c r="J237" s="8"/>
      <c r="K237" s="8"/>
      <c r="L237" s="8"/>
      <c r="M237" s="5"/>
      <c r="N237" s="1" t="s">
        <v>119</v>
      </c>
      <c r="O237" s="1" t="s">
        <v>588</v>
      </c>
      <c r="P237" s="1" t="s">
        <v>588</v>
      </c>
      <c r="Q237" s="1" t="s">
        <v>901</v>
      </c>
      <c r="R237" s="1" t="s">
        <v>596</v>
      </c>
      <c r="S237" s="1" t="s">
        <v>596</v>
      </c>
      <c r="T237" s="1" t="s">
        <v>586</v>
      </c>
      <c r="AR237" s="1" t="s">
        <v>588</v>
      </c>
      <c r="AS237" s="1" t="s">
        <v>588</v>
      </c>
      <c r="AU237" s="1" t="s">
        <v>391</v>
      </c>
      <c r="AV237">
        <v>110</v>
      </c>
    </row>
    <row r="238" spans="1:48" ht="30" customHeight="1" x14ac:dyDescent="0.3">
      <c r="A238" s="5" t="s">
        <v>906</v>
      </c>
      <c r="B238" s="5" t="s">
        <v>1002</v>
      </c>
      <c r="C238" s="5" t="s">
        <v>619</v>
      </c>
      <c r="D238" s="6">
        <v>2</v>
      </c>
      <c r="E238" s="8"/>
      <c r="F238" s="8"/>
      <c r="G238" s="8"/>
      <c r="H238" s="8"/>
      <c r="I238" s="8"/>
      <c r="J238" s="8"/>
      <c r="K238" s="8"/>
      <c r="L238" s="8"/>
      <c r="M238" s="5"/>
      <c r="N238" s="1" t="s">
        <v>120</v>
      </c>
      <c r="O238" s="1" t="s">
        <v>588</v>
      </c>
      <c r="P238" s="1" t="s">
        <v>588</v>
      </c>
      <c r="Q238" s="1" t="s">
        <v>901</v>
      </c>
      <c r="R238" s="1" t="s">
        <v>596</v>
      </c>
      <c r="S238" s="1" t="s">
        <v>596</v>
      </c>
      <c r="T238" s="1" t="s">
        <v>586</v>
      </c>
      <c r="AR238" s="1" t="s">
        <v>588</v>
      </c>
      <c r="AS238" s="1" t="s">
        <v>588</v>
      </c>
      <c r="AU238" s="1" t="s">
        <v>394</v>
      </c>
      <c r="AV238">
        <v>322</v>
      </c>
    </row>
    <row r="239" spans="1:48" ht="30" customHeight="1" x14ac:dyDescent="0.3">
      <c r="A239" s="5" t="s">
        <v>909</v>
      </c>
      <c r="B239" s="5" t="s">
        <v>1006</v>
      </c>
      <c r="C239" s="5" t="s">
        <v>619</v>
      </c>
      <c r="D239" s="6">
        <v>1</v>
      </c>
      <c r="E239" s="8"/>
      <c r="F239" s="8"/>
      <c r="G239" s="8"/>
      <c r="H239" s="8"/>
      <c r="I239" s="8"/>
      <c r="J239" s="8"/>
      <c r="K239" s="8"/>
      <c r="L239" s="8"/>
      <c r="M239" s="5"/>
      <c r="N239" s="1" t="s">
        <v>771</v>
      </c>
      <c r="O239" s="1" t="s">
        <v>588</v>
      </c>
      <c r="P239" s="1" t="s">
        <v>588</v>
      </c>
      <c r="Q239" s="1" t="s">
        <v>901</v>
      </c>
      <c r="R239" s="1" t="s">
        <v>596</v>
      </c>
      <c r="S239" s="1" t="s">
        <v>596</v>
      </c>
      <c r="T239" s="1" t="s">
        <v>586</v>
      </c>
      <c r="AR239" s="1" t="s">
        <v>588</v>
      </c>
      <c r="AS239" s="1" t="s">
        <v>588</v>
      </c>
      <c r="AU239" s="1" t="s">
        <v>381</v>
      </c>
      <c r="AV239">
        <v>323</v>
      </c>
    </row>
    <row r="240" spans="1:48" ht="30" customHeight="1" x14ac:dyDescent="0.3">
      <c r="A240" s="5" t="s">
        <v>712</v>
      </c>
      <c r="B240" s="5" t="s">
        <v>714</v>
      </c>
      <c r="C240" s="5" t="s">
        <v>619</v>
      </c>
      <c r="D240" s="6">
        <v>1</v>
      </c>
      <c r="E240" s="8"/>
      <c r="F240" s="8"/>
      <c r="G240" s="8"/>
      <c r="H240" s="8"/>
      <c r="I240" s="8"/>
      <c r="J240" s="8"/>
      <c r="K240" s="8"/>
      <c r="L240" s="8"/>
      <c r="M240" s="5"/>
      <c r="N240" s="1" t="s">
        <v>763</v>
      </c>
      <c r="O240" s="1" t="s">
        <v>588</v>
      </c>
      <c r="P240" s="1" t="s">
        <v>588</v>
      </c>
      <c r="Q240" s="1" t="s">
        <v>901</v>
      </c>
      <c r="R240" s="1" t="s">
        <v>596</v>
      </c>
      <c r="S240" s="1" t="s">
        <v>596</v>
      </c>
      <c r="T240" s="1" t="s">
        <v>586</v>
      </c>
      <c r="AR240" s="1" t="s">
        <v>588</v>
      </c>
      <c r="AS240" s="1" t="s">
        <v>588</v>
      </c>
      <c r="AU240" s="1" t="s">
        <v>449</v>
      </c>
      <c r="AV240">
        <v>325</v>
      </c>
    </row>
    <row r="241" spans="1:48" ht="30" customHeight="1" x14ac:dyDescent="0.3">
      <c r="A241" s="5" t="s">
        <v>220</v>
      </c>
      <c r="B241" s="6"/>
      <c r="C241" s="6"/>
      <c r="D241" s="6"/>
      <c r="E241" s="6"/>
      <c r="F241" s="8"/>
      <c r="G241" s="6"/>
      <c r="H241" s="8"/>
      <c r="I241" s="6"/>
      <c r="J241" s="8"/>
      <c r="K241" s="6"/>
      <c r="L241" s="8"/>
      <c r="M241" s="6"/>
      <c r="N241" t="s">
        <v>874</v>
      </c>
    </row>
    <row r="242" spans="1:48" ht="30" customHeight="1" x14ac:dyDescent="0.3">
      <c r="A242" s="5" t="s">
        <v>191</v>
      </c>
      <c r="B242" s="5" t="s">
        <v>588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Q242" s="1" t="s">
        <v>899</v>
      </c>
    </row>
    <row r="243" spans="1:48" ht="30" customHeight="1" x14ac:dyDescent="0.3">
      <c r="A243" s="5" t="s">
        <v>900</v>
      </c>
      <c r="B243" s="5" t="s">
        <v>902</v>
      </c>
      <c r="C243" s="5" t="s">
        <v>602</v>
      </c>
      <c r="D243" s="6">
        <v>388</v>
      </c>
      <c r="E243" s="8"/>
      <c r="F243" s="8"/>
      <c r="G243" s="8"/>
      <c r="H243" s="8"/>
      <c r="I243" s="8"/>
      <c r="J243" s="8"/>
      <c r="K243" s="8"/>
      <c r="L243" s="8"/>
      <c r="M243" s="5"/>
      <c r="N243" s="1" t="s">
        <v>675</v>
      </c>
      <c r="O243" s="1" t="s">
        <v>588</v>
      </c>
      <c r="P243" s="1" t="s">
        <v>588</v>
      </c>
      <c r="Q243" s="1" t="s">
        <v>899</v>
      </c>
      <c r="R243" s="1" t="s">
        <v>586</v>
      </c>
      <c r="S243" s="1" t="s">
        <v>596</v>
      </c>
      <c r="T243" s="1" t="s">
        <v>596</v>
      </c>
      <c r="AR243" s="1" t="s">
        <v>588</v>
      </c>
      <c r="AS243" s="1" t="s">
        <v>588</v>
      </c>
      <c r="AU243" s="1" t="s">
        <v>764</v>
      </c>
      <c r="AV243">
        <v>142</v>
      </c>
    </row>
    <row r="244" spans="1:48" ht="30" customHeight="1" x14ac:dyDescent="0.3">
      <c r="A244" s="5" t="s">
        <v>913</v>
      </c>
      <c r="B244" s="5" t="s">
        <v>720</v>
      </c>
      <c r="C244" s="5" t="s">
        <v>602</v>
      </c>
      <c r="D244" s="6">
        <v>323</v>
      </c>
      <c r="E244" s="8"/>
      <c r="F244" s="8"/>
      <c r="G244" s="8"/>
      <c r="H244" s="8"/>
      <c r="I244" s="8"/>
      <c r="J244" s="8"/>
      <c r="K244" s="8"/>
      <c r="L244" s="8"/>
      <c r="M244" s="5"/>
      <c r="N244" s="1" t="s">
        <v>676</v>
      </c>
      <c r="O244" s="1" t="s">
        <v>588</v>
      </c>
      <c r="P244" s="1" t="s">
        <v>588</v>
      </c>
      <c r="Q244" s="1" t="s">
        <v>899</v>
      </c>
      <c r="R244" s="1" t="s">
        <v>586</v>
      </c>
      <c r="S244" s="1" t="s">
        <v>596</v>
      </c>
      <c r="T244" s="1" t="s">
        <v>596</v>
      </c>
      <c r="AR244" s="1" t="s">
        <v>588</v>
      </c>
      <c r="AS244" s="1" t="s">
        <v>588</v>
      </c>
      <c r="AU244" s="1" t="s">
        <v>770</v>
      </c>
      <c r="AV244">
        <v>136</v>
      </c>
    </row>
    <row r="245" spans="1:48" ht="30" customHeight="1" x14ac:dyDescent="0.3">
      <c r="A245" s="5" t="s">
        <v>913</v>
      </c>
      <c r="B245" s="5" t="s">
        <v>715</v>
      </c>
      <c r="C245" s="5" t="s">
        <v>602</v>
      </c>
      <c r="D245" s="6">
        <v>4</v>
      </c>
      <c r="E245" s="8"/>
      <c r="F245" s="8"/>
      <c r="G245" s="8"/>
      <c r="H245" s="8"/>
      <c r="I245" s="8"/>
      <c r="J245" s="8"/>
      <c r="K245" s="8"/>
      <c r="L245" s="8"/>
      <c r="M245" s="5"/>
      <c r="N245" s="1" t="s">
        <v>677</v>
      </c>
      <c r="O245" s="1" t="s">
        <v>588</v>
      </c>
      <c r="P245" s="1" t="s">
        <v>588</v>
      </c>
      <c r="Q245" s="1" t="s">
        <v>899</v>
      </c>
      <c r="R245" s="1" t="s">
        <v>586</v>
      </c>
      <c r="S245" s="1" t="s">
        <v>596</v>
      </c>
      <c r="T245" s="1" t="s">
        <v>596</v>
      </c>
      <c r="AR245" s="1" t="s">
        <v>588</v>
      </c>
      <c r="AS245" s="1" t="s">
        <v>588</v>
      </c>
      <c r="AU245" s="1" t="s">
        <v>774</v>
      </c>
      <c r="AV245">
        <v>137</v>
      </c>
    </row>
    <row r="246" spans="1:48" ht="30" customHeight="1" x14ac:dyDescent="0.3">
      <c r="A246" s="5" t="s">
        <v>913</v>
      </c>
      <c r="B246" s="5" t="s">
        <v>716</v>
      </c>
      <c r="C246" s="5" t="s">
        <v>602</v>
      </c>
      <c r="D246" s="6">
        <v>10</v>
      </c>
      <c r="E246" s="8"/>
      <c r="F246" s="8"/>
      <c r="G246" s="8"/>
      <c r="H246" s="8"/>
      <c r="I246" s="8"/>
      <c r="J246" s="8"/>
      <c r="K246" s="8"/>
      <c r="L246" s="8"/>
      <c r="M246" s="5"/>
      <c r="N246" s="1" t="s">
        <v>678</v>
      </c>
      <c r="O246" s="1" t="s">
        <v>588</v>
      </c>
      <c r="P246" s="1" t="s">
        <v>588</v>
      </c>
      <c r="Q246" s="1" t="s">
        <v>899</v>
      </c>
      <c r="R246" s="1" t="s">
        <v>586</v>
      </c>
      <c r="S246" s="1" t="s">
        <v>596</v>
      </c>
      <c r="T246" s="1" t="s">
        <v>596</v>
      </c>
      <c r="AR246" s="1" t="s">
        <v>588</v>
      </c>
      <c r="AS246" s="1" t="s">
        <v>588</v>
      </c>
      <c r="AU246" s="1" t="s">
        <v>757</v>
      </c>
      <c r="AV246">
        <v>138</v>
      </c>
    </row>
    <row r="247" spans="1:48" ht="30" customHeight="1" x14ac:dyDescent="0.3">
      <c r="A247" s="5" t="s">
        <v>913</v>
      </c>
      <c r="B247" s="5" t="s">
        <v>717</v>
      </c>
      <c r="C247" s="5" t="s">
        <v>602</v>
      </c>
      <c r="D247" s="6">
        <v>36</v>
      </c>
      <c r="E247" s="8"/>
      <c r="F247" s="8"/>
      <c r="G247" s="8"/>
      <c r="H247" s="8"/>
      <c r="I247" s="8"/>
      <c r="J247" s="8"/>
      <c r="K247" s="8"/>
      <c r="L247" s="8"/>
      <c r="M247" s="5"/>
      <c r="N247" s="1" t="s">
        <v>680</v>
      </c>
      <c r="O247" s="1" t="s">
        <v>588</v>
      </c>
      <c r="P247" s="1" t="s">
        <v>588</v>
      </c>
      <c r="Q247" s="1" t="s">
        <v>899</v>
      </c>
      <c r="R247" s="1" t="s">
        <v>586</v>
      </c>
      <c r="S247" s="1" t="s">
        <v>596</v>
      </c>
      <c r="T247" s="1" t="s">
        <v>596</v>
      </c>
      <c r="AR247" s="1" t="s">
        <v>588</v>
      </c>
      <c r="AS247" s="1" t="s">
        <v>588</v>
      </c>
      <c r="AU247" s="1" t="s">
        <v>775</v>
      </c>
      <c r="AV247">
        <v>135</v>
      </c>
    </row>
    <row r="248" spans="1:48" ht="30" customHeight="1" x14ac:dyDescent="0.3">
      <c r="A248" s="5" t="s">
        <v>913</v>
      </c>
      <c r="B248" s="5" t="s">
        <v>719</v>
      </c>
      <c r="C248" s="5" t="s">
        <v>602</v>
      </c>
      <c r="D248" s="6">
        <v>642</v>
      </c>
      <c r="E248" s="8"/>
      <c r="F248" s="8"/>
      <c r="G248" s="8"/>
      <c r="H248" s="8"/>
      <c r="I248" s="8"/>
      <c r="J248" s="8"/>
      <c r="K248" s="8"/>
      <c r="L248" s="8"/>
      <c r="M248" s="5"/>
      <c r="N248" s="1" t="s">
        <v>681</v>
      </c>
      <c r="O248" s="1" t="s">
        <v>588</v>
      </c>
      <c r="P248" s="1" t="s">
        <v>588</v>
      </c>
      <c r="Q248" s="1" t="s">
        <v>899</v>
      </c>
      <c r="R248" s="1" t="s">
        <v>586</v>
      </c>
      <c r="S248" s="1" t="s">
        <v>596</v>
      </c>
      <c r="T248" s="1" t="s">
        <v>596</v>
      </c>
      <c r="AR248" s="1" t="s">
        <v>588</v>
      </c>
      <c r="AS248" s="1" t="s">
        <v>588</v>
      </c>
      <c r="AU248" s="1" t="s">
        <v>777</v>
      </c>
      <c r="AV248">
        <v>134</v>
      </c>
    </row>
    <row r="249" spans="1:48" ht="30" customHeight="1" x14ac:dyDescent="0.3">
      <c r="A249" s="5" t="s">
        <v>913</v>
      </c>
      <c r="B249" s="5" t="s">
        <v>718</v>
      </c>
      <c r="C249" s="5" t="s">
        <v>602</v>
      </c>
      <c r="D249" s="6">
        <v>224</v>
      </c>
      <c r="E249" s="8"/>
      <c r="F249" s="8"/>
      <c r="G249" s="8"/>
      <c r="H249" s="8"/>
      <c r="I249" s="8"/>
      <c r="J249" s="8"/>
      <c r="K249" s="8"/>
      <c r="L249" s="8"/>
      <c r="M249" s="5"/>
      <c r="N249" s="1" t="s">
        <v>679</v>
      </c>
      <c r="O249" s="1" t="s">
        <v>588</v>
      </c>
      <c r="P249" s="1" t="s">
        <v>588</v>
      </c>
      <c r="Q249" s="1" t="s">
        <v>899</v>
      </c>
      <c r="R249" s="1" t="s">
        <v>586</v>
      </c>
      <c r="S249" s="1" t="s">
        <v>596</v>
      </c>
      <c r="T249" s="1" t="s">
        <v>596</v>
      </c>
      <c r="AR249" s="1" t="s">
        <v>588</v>
      </c>
      <c r="AS249" s="1" t="s">
        <v>588</v>
      </c>
      <c r="AU249" s="1" t="s">
        <v>776</v>
      </c>
      <c r="AV249">
        <v>133</v>
      </c>
    </row>
    <row r="250" spans="1:48" ht="30" customHeight="1" x14ac:dyDescent="0.3">
      <c r="A250" s="5" t="s">
        <v>721</v>
      </c>
      <c r="B250" s="5" t="s">
        <v>869</v>
      </c>
      <c r="C250" s="5" t="s">
        <v>602</v>
      </c>
      <c r="D250" s="6">
        <v>16</v>
      </c>
      <c r="E250" s="8"/>
      <c r="F250" s="8"/>
      <c r="G250" s="8"/>
      <c r="H250" s="8"/>
      <c r="I250" s="8"/>
      <c r="J250" s="8"/>
      <c r="K250" s="8"/>
      <c r="L250" s="8"/>
      <c r="M250" s="5"/>
      <c r="N250" s="1" t="s">
        <v>683</v>
      </c>
      <c r="O250" s="1" t="s">
        <v>588</v>
      </c>
      <c r="P250" s="1" t="s">
        <v>588</v>
      </c>
      <c r="Q250" s="1" t="s">
        <v>899</v>
      </c>
      <c r="R250" s="1" t="s">
        <v>586</v>
      </c>
      <c r="S250" s="1" t="s">
        <v>596</v>
      </c>
      <c r="T250" s="1" t="s">
        <v>596</v>
      </c>
      <c r="AR250" s="1" t="s">
        <v>588</v>
      </c>
      <c r="AS250" s="1" t="s">
        <v>588</v>
      </c>
      <c r="AU250" s="1" t="s">
        <v>754</v>
      </c>
      <c r="AV250">
        <v>139</v>
      </c>
    </row>
    <row r="251" spans="1:48" ht="30" customHeight="1" x14ac:dyDescent="0.3">
      <c r="A251" s="5" t="s">
        <v>721</v>
      </c>
      <c r="B251" s="5" t="s">
        <v>870</v>
      </c>
      <c r="C251" s="5" t="s">
        <v>602</v>
      </c>
      <c r="D251" s="6">
        <v>216</v>
      </c>
      <c r="E251" s="8"/>
      <c r="F251" s="8"/>
      <c r="G251" s="8"/>
      <c r="H251" s="8"/>
      <c r="I251" s="8"/>
      <c r="J251" s="8"/>
      <c r="K251" s="8"/>
      <c r="L251" s="8"/>
      <c r="M251" s="5"/>
      <c r="N251" s="1" t="s">
        <v>682</v>
      </c>
      <c r="O251" s="1" t="s">
        <v>588</v>
      </c>
      <c r="P251" s="1" t="s">
        <v>588</v>
      </c>
      <c r="Q251" s="1" t="s">
        <v>899</v>
      </c>
      <c r="R251" s="1" t="s">
        <v>586</v>
      </c>
      <c r="S251" s="1" t="s">
        <v>596</v>
      </c>
      <c r="T251" s="1" t="s">
        <v>596</v>
      </c>
      <c r="AR251" s="1" t="s">
        <v>588</v>
      </c>
      <c r="AS251" s="1" t="s">
        <v>588</v>
      </c>
      <c r="AU251" s="1" t="s">
        <v>747</v>
      </c>
      <c r="AV251">
        <v>140</v>
      </c>
    </row>
    <row r="252" spans="1:48" ht="30" customHeight="1" x14ac:dyDescent="0.3">
      <c r="A252" s="5" t="s">
        <v>721</v>
      </c>
      <c r="B252" s="5" t="s">
        <v>722</v>
      </c>
      <c r="C252" s="5" t="s">
        <v>602</v>
      </c>
      <c r="D252" s="6">
        <v>222</v>
      </c>
      <c r="E252" s="8"/>
      <c r="F252" s="8"/>
      <c r="G252" s="8"/>
      <c r="H252" s="8"/>
      <c r="I252" s="8"/>
      <c r="J252" s="8"/>
      <c r="K252" s="8"/>
      <c r="L252" s="8"/>
      <c r="M252" s="5"/>
      <c r="N252" s="1" t="s">
        <v>684</v>
      </c>
      <c r="O252" s="1" t="s">
        <v>588</v>
      </c>
      <c r="P252" s="1" t="s">
        <v>588</v>
      </c>
      <c r="Q252" s="1" t="s">
        <v>899</v>
      </c>
      <c r="R252" s="1" t="s">
        <v>586</v>
      </c>
      <c r="S252" s="1" t="s">
        <v>596</v>
      </c>
      <c r="T252" s="1" t="s">
        <v>596</v>
      </c>
      <c r="AR252" s="1" t="s">
        <v>588</v>
      </c>
      <c r="AS252" s="1" t="s">
        <v>588</v>
      </c>
      <c r="AU252" s="1" t="s">
        <v>753</v>
      </c>
      <c r="AV252">
        <v>141</v>
      </c>
    </row>
    <row r="253" spans="1:48" ht="30" customHeight="1" x14ac:dyDescent="0.3">
      <c r="A253" s="5" t="s">
        <v>243</v>
      </c>
      <c r="B253" s="5" t="s">
        <v>588</v>
      </c>
      <c r="C253" s="5" t="s">
        <v>603</v>
      </c>
      <c r="D253" s="6">
        <v>479</v>
      </c>
      <c r="E253" s="8"/>
      <c r="F253" s="8"/>
      <c r="G253" s="8"/>
      <c r="H253" s="8"/>
      <c r="I253" s="8"/>
      <c r="J253" s="8"/>
      <c r="K253" s="8"/>
      <c r="L253" s="8"/>
      <c r="M253" s="5"/>
      <c r="N253" s="1" t="s">
        <v>434</v>
      </c>
      <c r="O253" s="1" t="s">
        <v>588</v>
      </c>
      <c r="P253" s="1" t="s">
        <v>588</v>
      </c>
      <c r="Q253" s="1" t="s">
        <v>899</v>
      </c>
      <c r="R253" s="1" t="s">
        <v>586</v>
      </c>
      <c r="S253" s="1" t="s">
        <v>596</v>
      </c>
      <c r="T253" s="1" t="s">
        <v>596</v>
      </c>
      <c r="AR253" s="1" t="s">
        <v>588</v>
      </c>
      <c r="AS253" s="1" t="s">
        <v>588</v>
      </c>
      <c r="AU253" s="1" t="s">
        <v>772</v>
      </c>
      <c r="AV253">
        <v>316</v>
      </c>
    </row>
    <row r="254" spans="1:48" ht="30" customHeight="1" x14ac:dyDescent="0.3">
      <c r="A254" s="5"/>
      <c r="B254" s="5"/>
      <c r="C254" s="5"/>
      <c r="D254" s="6"/>
      <c r="E254" s="8"/>
      <c r="F254" s="8"/>
      <c r="G254" s="8"/>
      <c r="H254" s="8"/>
      <c r="I254" s="8"/>
      <c r="J254" s="8"/>
      <c r="K254" s="8"/>
      <c r="L254" s="8"/>
      <c r="M254" s="5"/>
      <c r="N254" s="1"/>
      <c r="O254" s="1"/>
      <c r="P254" s="1"/>
      <c r="Q254" s="1"/>
      <c r="R254" s="1"/>
      <c r="S254" s="1"/>
      <c r="T254" s="1"/>
      <c r="AR254" s="1"/>
      <c r="AS254" s="1"/>
      <c r="AU254" s="1"/>
    </row>
    <row r="255" spans="1:48" ht="30" customHeight="1" x14ac:dyDescent="0.3">
      <c r="A255" s="5"/>
      <c r="B255" s="5"/>
      <c r="C255" s="5"/>
      <c r="D255" s="6"/>
      <c r="E255" s="8"/>
      <c r="F255" s="8"/>
      <c r="G255" s="8"/>
      <c r="H255" s="8"/>
      <c r="I255" s="8"/>
      <c r="J255" s="8"/>
      <c r="K255" s="8"/>
      <c r="L255" s="8"/>
      <c r="M255" s="5"/>
      <c r="N255" s="1"/>
      <c r="O255" s="1"/>
      <c r="P255" s="1"/>
      <c r="Q255" s="1"/>
      <c r="R255" s="1"/>
      <c r="S255" s="1"/>
      <c r="T255" s="1"/>
      <c r="AR255" s="1"/>
      <c r="AS255" s="1"/>
      <c r="AU255" s="1"/>
    </row>
    <row r="256" spans="1:48" ht="30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48" ht="30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48" ht="30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48" ht="30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48" ht="30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48" ht="30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48" ht="30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48" ht="30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48" ht="30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48" ht="30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48" ht="30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48" ht="30" customHeight="1" x14ac:dyDescent="0.3">
      <c r="A267" s="5" t="s">
        <v>220</v>
      </c>
      <c r="B267" s="6"/>
      <c r="C267" s="6"/>
      <c r="D267" s="6"/>
      <c r="E267" s="6"/>
      <c r="F267" s="8"/>
      <c r="G267" s="6"/>
      <c r="H267" s="8"/>
      <c r="I267" s="6"/>
      <c r="J267" s="8"/>
      <c r="K267" s="6"/>
      <c r="L267" s="8"/>
      <c r="M267" s="6"/>
      <c r="N267" t="s">
        <v>874</v>
      </c>
    </row>
    <row r="268" spans="1:48" ht="30" customHeight="1" x14ac:dyDescent="0.3">
      <c r="A268" s="5" t="s">
        <v>205</v>
      </c>
      <c r="B268" s="5" t="s">
        <v>588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Q268" s="1" t="s">
        <v>912</v>
      </c>
    </row>
    <row r="269" spans="1:48" ht="30" customHeight="1" x14ac:dyDescent="0.3">
      <c r="A269" s="5" t="s">
        <v>910</v>
      </c>
      <c r="B269" s="5" t="s">
        <v>911</v>
      </c>
      <c r="C269" s="5" t="s">
        <v>618</v>
      </c>
      <c r="D269" s="6">
        <v>20</v>
      </c>
      <c r="E269" s="8"/>
      <c r="F269" s="8"/>
      <c r="G269" s="8"/>
      <c r="H269" s="8"/>
      <c r="I269" s="8"/>
      <c r="J269" s="8"/>
      <c r="K269" s="8"/>
      <c r="L269" s="8"/>
      <c r="M269" s="5"/>
      <c r="N269" s="1" t="s">
        <v>755</v>
      </c>
      <c r="O269" s="1" t="s">
        <v>588</v>
      </c>
      <c r="P269" s="1" t="s">
        <v>588</v>
      </c>
      <c r="Q269" s="1" t="s">
        <v>912</v>
      </c>
      <c r="R269" s="1" t="s">
        <v>596</v>
      </c>
      <c r="S269" s="1" t="s">
        <v>596</v>
      </c>
      <c r="T269" s="1" t="s">
        <v>586</v>
      </c>
      <c r="AR269" s="1" t="s">
        <v>588</v>
      </c>
      <c r="AS269" s="1" t="s">
        <v>588</v>
      </c>
      <c r="AU269" s="1" t="s">
        <v>452</v>
      </c>
      <c r="AV269">
        <v>155</v>
      </c>
    </row>
    <row r="270" spans="1:48" ht="30" customHeight="1" x14ac:dyDescent="0.3">
      <c r="A270" s="5" t="s">
        <v>914</v>
      </c>
      <c r="B270" s="5" t="s">
        <v>805</v>
      </c>
      <c r="C270" s="5" t="s">
        <v>618</v>
      </c>
      <c r="D270" s="6">
        <v>14</v>
      </c>
      <c r="E270" s="8"/>
      <c r="F270" s="8"/>
      <c r="G270" s="8"/>
      <c r="H270" s="8"/>
      <c r="I270" s="8"/>
      <c r="J270" s="8"/>
      <c r="K270" s="8"/>
      <c r="L270" s="8"/>
      <c r="M270" s="5"/>
      <c r="N270" s="1" t="s">
        <v>748</v>
      </c>
      <c r="O270" s="1" t="s">
        <v>588</v>
      </c>
      <c r="P270" s="1" t="s">
        <v>588</v>
      </c>
      <c r="Q270" s="1" t="s">
        <v>912</v>
      </c>
      <c r="R270" s="1" t="s">
        <v>596</v>
      </c>
      <c r="S270" s="1" t="s">
        <v>596</v>
      </c>
      <c r="T270" s="1" t="s">
        <v>586</v>
      </c>
      <c r="AR270" s="1" t="s">
        <v>588</v>
      </c>
      <c r="AS270" s="1" t="s">
        <v>588</v>
      </c>
      <c r="AU270" s="1" t="s">
        <v>439</v>
      </c>
      <c r="AV270">
        <v>156</v>
      </c>
    </row>
    <row r="271" spans="1:48" ht="30" customHeight="1" x14ac:dyDescent="0.3">
      <c r="A271" s="5" t="s">
        <v>727</v>
      </c>
      <c r="B271" s="5" t="s">
        <v>916</v>
      </c>
      <c r="C271" s="5" t="s">
        <v>597</v>
      </c>
      <c r="D271" s="6">
        <v>14</v>
      </c>
      <c r="E271" s="8"/>
      <c r="F271" s="8"/>
      <c r="G271" s="8"/>
      <c r="H271" s="8"/>
      <c r="I271" s="8"/>
      <c r="J271" s="8"/>
      <c r="K271" s="8"/>
      <c r="L271" s="8"/>
      <c r="M271" s="5"/>
      <c r="N271" s="1" t="s">
        <v>432</v>
      </c>
      <c r="O271" s="1" t="s">
        <v>588</v>
      </c>
      <c r="P271" s="1" t="s">
        <v>588</v>
      </c>
      <c r="Q271" s="1" t="s">
        <v>912</v>
      </c>
      <c r="R271" s="1" t="s">
        <v>586</v>
      </c>
      <c r="S271" s="1" t="s">
        <v>596</v>
      </c>
      <c r="T271" s="1" t="s">
        <v>596</v>
      </c>
      <c r="AR271" s="1" t="s">
        <v>588</v>
      </c>
      <c r="AS271" s="1" t="s">
        <v>588</v>
      </c>
      <c r="AU271" s="1" t="s">
        <v>762</v>
      </c>
      <c r="AV271">
        <v>196</v>
      </c>
    </row>
    <row r="272" spans="1:48" ht="30" customHeight="1" x14ac:dyDescent="0.3">
      <c r="A272" s="5" t="s">
        <v>915</v>
      </c>
      <c r="B272" s="5" t="s">
        <v>1003</v>
      </c>
      <c r="C272" s="5" t="s">
        <v>618</v>
      </c>
      <c r="D272" s="6">
        <v>17</v>
      </c>
      <c r="E272" s="8"/>
      <c r="F272" s="8"/>
      <c r="G272" s="8"/>
      <c r="H272" s="8"/>
      <c r="I272" s="8"/>
      <c r="J272" s="8"/>
      <c r="K272" s="8"/>
      <c r="L272" s="8"/>
      <c r="M272" s="5"/>
      <c r="N272" s="1" t="s">
        <v>760</v>
      </c>
      <c r="O272" s="1" t="s">
        <v>588</v>
      </c>
      <c r="P272" s="1" t="s">
        <v>588</v>
      </c>
      <c r="Q272" s="1" t="s">
        <v>912</v>
      </c>
      <c r="R272" s="1" t="s">
        <v>596</v>
      </c>
      <c r="S272" s="1" t="s">
        <v>596</v>
      </c>
      <c r="T272" s="1" t="s">
        <v>586</v>
      </c>
      <c r="AR272" s="1" t="s">
        <v>588</v>
      </c>
      <c r="AS272" s="1" t="s">
        <v>588</v>
      </c>
      <c r="AU272" s="1" t="s">
        <v>442</v>
      </c>
      <c r="AV272">
        <v>150</v>
      </c>
    </row>
    <row r="273" spans="1:48" ht="30" customHeight="1" x14ac:dyDescent="0.3">
      <c r="A273" s="5" t="s">
        <v>919</v>
      </c>
      <c r="B273" s="5" t="s">
        <v>916</v>
      </c>
      <c r="C273" s="5" t="s">
        <v>597</v>
      </c>
      <c r="D273" s="6">
        <v>17</v>
      </c>
      <c r="E273" s="8"/>
      <c r="F273" s="8"/>
      <c r="G273" s="8"/>
      <c r="H273" s="8"/>
      <c r="I273" s="8"/>
      <c r="J273" s="8"/>
      <c r="K273" s="8"/>
      <c r="L273" s="8"/>
      <c r="M273" s="5"/>
      <c r="N273" s="1" t="s">
        <v>433</v>
      </c>
      <c r="O273" s="1" t="s">
        <v>588</v>
      </c>
      <c r="P273" s="1" t="s">
        <v>588</v>
      </c>
      <c r="Q273" s="1" t="s">
        <v>912</v>
      </c>
      <c r="R273" s="1" t="s">
        <v>586</v>
      </c>
      <c r="S273" s="1" t="s">
        <v>596</v>
      </c>
      <c r="T273" s="1" t="s">
        <v>596</v>
      </c>
      <c r="AR273" s="1" t="s">
        <v>588</v>
      </c>
      <c r="AS273" s="1" t="s">
        <v>588</v>
      </c>
      <c r="AU273" s="1" t="s">
        <v>761</v>
      </c>
      <c r="AV273">
        <v>195</v>
      </c>
    </row>
    <row r="274" spans="1:48" ht="30" customHeight="1" x14ac:dyDescent="0.3">
      <c r="A274" s="5" t="s">
        <v>917</v>
      </c>
      <c r="B274" s="5" t="s">
        <v>728</v>
      </c>
      <c r="C274" s="5" t="s">
        <v>618</v>
      </c>
      <c r="D274" s="6">
        <v>2</v>
      </c>
      <c r="E274" s="8"/>
      <c r="F274" s="8"/>
      <c r="G274" s="8"/>
      <c r="H274" s="8"/>
      <c r="I274" s="8"/>
      <c r="J274" s="8"/>
      <c r="K274" s="8"/>
      <c r="L274" s="8"/>
      <c r="M274" s="5"/>
      <c r="N274" s="1" t="s">
        <v>765</v>
      </c>
      <c r="O274" s="1" t="s">
        <v>588</v>
      </c>
      <c r="P274" s="1" t="s">
        <v>588</v>
      </c>
      <c r="Q274" s="1" t="s">
        <v>912</v>
      </c>
      <c r="R274" s="1" t="s">
        <v>596</v>
      </c>
      <c r="S274" s="1" t="s">
        <v>596</v>
      </c>
      <c r="T274" s="1" t="s">
        <v>586</v>
      </c>
      <c r="AR274" s="1" t="s">
        <v>588</v>
      </c>
      <c r="AS274" s="1" t="s">
        <v>588</v>
      </c>
      <c r="AU274" s="1" t="s">
        <v>436</v>
      </c>
      <c r="AV274">
        <v>158</v>
      </c>
    </row>
    <row r="275" spans="1:48" ht="30" customHeight="1" x14ac:dyDescent="0.3">
      <c r="A275" s="5" t="s">
        <v>917</v>
      </c>
      <c r="B275" s="5" t="s">
        <v>186</v>
      </c>
      <c r="C275" s="5" t="s">
        <v>618</v>
      </c>
      <c r="D275" s="6">
        <v>18</v>
      </c>
      <c r="E275" s="8"/>
      <c r="F275" s="8"/>
      <c r="G275" s="8"/>
      <c r="H275" s="8"/>
      <c r="I275" s="8"/>
      <c r="J275" s="8"/>
      <c r="K275" s="8"/>
      <c r="L275" s="8"/>
      <c r="M275" s="5"/>
      <c r="N275" s="1" t="s">
        <v>768</v>
      </c>
      <c r="O275" s="1" t="s">
        <v>588</v>
      </c>
      <c r="P275" s="1" t="s">
        <v>588</v>
      </c>
      <c r="Q275" s="1" t="s">
        <v>912</v>
      </c>
      <c r="R275" s="1" t="s">
        <v>596</v>
      </c>
      <c r="S275" s="1" t="s">
        <v>596</v>
      </c>
      <c r="T275" s="1" t="s">
        <v>586</v>
      </c>
      <c r="AR275" s="1" t="s">
        <v>588</v>
      </c>
      <c r="AS275" s="1" t="s">
        <v>588</v>
      </c>
      <c r="AU275" s="1" t="s">
        <v>454</v>
      </c>
      <c r="AV275">
        <v>159</v>
      </c>
    </row>
    <row r="276" spans="1:48" ht="30" customHeight="1" x14ac:dyDescent="0.3">
      <c r="A276" s="5" t="s">
        <v>616</v>
      </c>
      <c r="B276" s="5" t="s">
        <v>729</v>
      </c>
      <c r="C276" s="5" t="s">
        <v>633</v>
      </c>
      <c r="D276" s="6">
        <v>14</v>
      </c>
      <c r="E276" s="8"/>
      <c r="F276" s="8"/>
      <c r="G276" s="8"/>
      <c r="H276" s="8"/>
      <c r="I276" s="8"/>
      <c r="J276" s="8"/>
      <c r="K276" s="8"/>
      <c r="L276" s="8"/>
      <c r="M276" s="5"/>
      <c r="N276" s="1" t="s">
        <v>773</v>
      </c>
      <c r="O276" s="1" t="s">
        <v>588</v>
      </c>
      <c r="P276" s="1" t="s">
        <v>588</v>
      </c>
      <c r="Q276" s="1" t="s">
        <v>912</v>
      </c>
      <c r="R276" s="1" t="s">
        <v>596</v>
      </c>
      <c r="S276" s="1" t="s">
        <v>596</v>
      </c>
      <c r="T276" s="1" t="s">
        <v>586</v>
      </c>
      <c r="AR276" s="1" t="s">
        <v>588</v>
      </c>
      <c r="AS276" s="1" t="s">
        <v>588</v>
      </c>
      <c r="AU276" s="1" t="s">
        <v>443</v>
      </c>
      <c r="AV276">
        <v>157</v>
      </c>
    </row>
    <row r="277" spans="1:48" ht="30" customHeight="1" x14ac:dyDescent="0.3">
      <c r="A277" s="5" t="s">
        <v>187</v>
      </c>
      <c r="B277" s="5" t="s">
        <v>916</v>
      </c>
      <c r="C277" s="5" t="s">
        <v>597</v>
      </c>
      <c r="D277" s="6">
        <v>34</v>
      </c>
      <c r="E277" s="8"/>
      <c r="F277" s="8"/>
      <c r="G277" s="8"/>
      <c r="H277" s="8"/>
      <c r="I277" s="8"/>
      <c r="J277" s="8"/>
      <c r="K277" s="8"/>
      <c r="L277" s="8"/>
      <c r="M277" s="5"/>
      <c r="N277" s="1" t="s">
        <v>435</v>
      </c>
      <c r="O277" s="1" t="s">
        <v>588</v>
      </c>
      <c r="P277" s="1" t="s">
        <v>588</v>
      </c>
      <c r="Q277" s="1" t="s">
        <v>912</v>
      </c>
      <c r="R277" s="1" t="s">
        <v>586</v>
      </c>
      <c r="S277" s="1" t="s">
        <v>596</v>
      </c>
      <c r="T277" s="1" t="s">
        <v>596</v>
      </c>
      <c r="AR277" s="1" t="s">
        <v>588</v>
      </c>
      <c r="AS277" s="1" t="s">
        <v>588</v>
      </c>
      <c r="AU277" s="1" t="s">
        <v>766</v>
      </c>
      <c r="AV277">
        <v>194</v>
      </c>
    </row>
    <row r="278" spans="1:48" ht="30" customHeight="1" x14ac:dyDescent="0.3">
      <c r="A278" s="5" t="s">
        <v>247</v>
      </c>
      <c r="B278" s="5" t="s">
        <v>194</v>
      </c>
      <c r="C278" s="5" t="s">
        <v>633</v>
      </c>
      <c r="D278" s="6">
        <v>2</v>
      </c>
      <c r="E278" s="8"/>
      <c r="F278" s="8"/>
      <c r="G278" s="8"/>
      <c r="H278" s="8"/>
      <c r="I278" s="8"/>
      <c r="J278" s="8"/>
      <c r="K278" s="8"/>
      <c r="L278" s="8"/>
      <c r="M278" s="5"/>
      <c r="N278" s="1" t="s">
        <v>749</v>
      </c>
      <c r="O278" s="1" t="s">
        <v>588</v>
      </c>
      <c r="P278" s="1" t="s">
        <v>588</v>
      </c>
      <c r="Q278" s="1" t="s">
        <v>912</v>
      </c>
      <c r="R278" s="1" t="s">
        <v>596</v>
      </c>
      <c r="S278" s="1" t="s">
        <v>596</v>
      </c>
      <c r="T278" s="1" t="s">
        <v>586</v>
      </c>
      <c r="AR278" s="1" t="s">
        <v>588</v>
      </c>
      <c r="AS278" s="1" t="s">
        <v>588</v>
      </c>
      <c r="AU278" s="1" t="s">
        <v>448</v>
      </c>
      <c r="AV278">
        <v>286</v>
      </c>
    </row>
    <row r="279" spans="1:48" ht="30" customHeight="1" x14ac:dyDescent="0.3">
      <c r="A279" s="5" t="s">
        <v>247</v>
      </c>
      <c r="B279" s="5" t="s">
        <v>184</v>
      </c>
      <c r="C279" s="5" t="s">
        <v>633</v>
      </c>
      <c r="D279" s="6">
        <v>4</v>
      </c>
      <c r="E279" s="8"/>
      <c r="F279" s="8"/>
      <c r="G279" s="8"/>
      <c r="H279" s="8"/>
      <c r="I279" s="8"/>
      <c r="J279" s="8"/>
      <c r="K279" s="8"/>
      <c r="L279" s="8"/>
      <c r="M279" s="5"/>
      <c r="N279" s="1" t="s">
        <v>756</v>
      </c>
      <c r="O279" s="1" t="s">
        <v>588</v>
      </c>
      <c r="P279" s="1" t="s">
        <v>588</v>
      </c>
      <c r="Q279" s="1" t="s">
        <v>912</v>
      </c>
      <c r="R279" s="1" t="s">
        <v>596</v>
      </c>
      <c r="S279" s="1" t="s">
        <v>596</v>
      </c>
      <c r="T279" s="1" t="s">
        <v>586</v>
      </c>
      <c r="AR279" s="1" t="s">
        <v>588</v>
      </c>
      <c r="AS279" s="1" t="s">
        <v>588</v>
      </c>
      <c r="AU279" s="1" t="s">
        <v>444</v>
      </c>
      <c r="AV279">
        <v>147</v>
      </c>
    </row>
    <row r="280" spans="1:48" ht="30" customHeight="1" x14ac:dyDescent="0.3">
      <c r="A280" s="5" t="s">
        <v>247</v>
      </c>
      <c r="B280" s="5" t="s">
        <v>193</v>
      </c>
      <c r="C280" s="5" t="s">
        <v>633</v>
      </c>
      <c r="D280" s="6">
        <v>2</v>
      </c>
      <c r="E280" s="8"/>
      <c r="F280" s="8"/>
      <c r="G280" s="8"/>
      <c r="H280" s="8"/>
      <c r="I280" s="8"/>
      <c r="J280" s="8"/>
      <c r="K280" s="8"/>
      <c r="L280" s="8"/>
      <c r="M280" s="5"/>
      <c r="N280" s="1" t="s">
        <v>750</v>
      </c>
      <c r="O280" s="1" t="s">
        <v>588</v>
      </c>
      <c r="P280" s="1" t="s">
        <v>588</v>
      </c>
      <c r="Q280" s="1" t="s">
        <v>912</v>
      </c>
      <c r="R280" s="1" t="s">
        <v>596</v>
      </c>
      <c r="S280" s="1" t="s">
        <v>596</v>
      </c>
      <c r="T280" s="1" t="s">
        <v>586</v>
      </c>
      <c r="AR280" s="1" t="s">
        <v>588</v>
      </c>
      <c r="AS280" s="1" t="s">
        <v>588</v>
      </c>
      <c r="AU280" s="1" t="s">
        <v>441</v>
      </c>
      <c r="AV280">
        <v>148</v>
      </c>
    </row>
    <row r="281" spans="1:48" ht="30" customHeight="1" x14ac:dyDescent="0.3">
      <c r="A281" s="5" t="s">
        <v>918</v>
      </c>
      <c r="B281" s="5" t="s">
        <v>731</v>
      </c>
      <c r="C281" s="5" t="s">
        <v>633</v>
      </c>
      <c r="D281" s="6">
        <v>6</v>
      </c>
      <c r="E281" s="8"/>
      <c r="F281" s="8"/>
      <c r="G281" s="8"/>
      <c r="H281" s="8"/>
      <c r="I281" s="8"/>
      <c r="J281" s="8"/>
      <c r="K281" s="8"/>
      <c r="L281" s="8"/>
      <c r="M281" s="5"/>
      <c r="N281" s="1" t="s">
        <v>752</v>
      </c>
      <c r="O281" s="1" t="s">
        <v>588</v>
      </c>
      <c r="P281" s="1" t="s">
        <v>588</v>
      </c>
      <c r="Q281" s="1" t="s">
        <v>912</v>
      </c>
      <c r="R281" s="1" t="s">
        <v>596</v>
      </c>
      <c r="S281" s="1" t="s">
        <v>596</v>
      </c>
      <c r="T281" s="1" t="s">
        <v>586</v>
      </c>
      <c r="AR281" s="1" t="s">
        <v>588</v>
      </c>
      <c r="AS281" s="1" t="s">
        <v>588</v>
      </c>
      <c r="AU281" s="1" t="s">
        <v>450</v>
      </c>
      <c r="AV281">
        <v>149</v>
      </c>
    </row>
    <row r="282" spans="1:48" ht="30" customHeight="1" x14ac:dyDescent="0.3">
      <c r="A282" s="5" t="s">
        <v>732</v>
      </c>
      <c r="B282" s="5" t="s">
        <v>1007</v>
      </c>
      <c r="C282" s="5" t="s">
        <v>619</v>
      </c>
      <c r="D282" s="6">
        <v>1</v>
      </c>
      <c r="E282" s="8"/>
      <c r="F282" s="8"/>
      <c r="G282" s="8"/>
      <c r="H282" s="8"/>
      <c r="I282" s="8"/>
      <c r="J282" s="8"/>
      <c r="K282" s="8"/>
      <c r="L282" s="8"/>
      <c r="M282" s="5"/>
      <c r="N282" s="1" t="s">
        <v>758</v>
      </c>
      <c r="O282" s="1" t="s">
        <v>588</v>
      </c>
      <c r="P282" s="1" t="s">
        <v>588</v>
      </c>
      <c r="Q282" s="1" t="s">
        <v>912</v>
      </c>
      <c r="R282" s="1" t="s">
        <v>596</v>
      </c>
      <c r="S282" s="1" t="s">
        <v>596</v>
      </c>
      <c r="T282" s="1" t="s">
        <v>586</v>
      </c>
      <c r="AR282" s="1" t="s">
        <v>588</v>
      </c>
      <c r="AS282" s="1" t="s">
        <v>588</v>
      </c>
      <c r="AU282" s="1" t="s">
        <v>438</v>
      </c>
      <c r="AV282">
        <v>269</v>
      </c>
    </row>
    <row r="283" spans="1:48" ht="30" customHeight="1" x14ac:dyDescent="0.3">
      <c r="A283" s="5" t="s">
        <v>920</v>
      </c>
      <c r="B283" s="5" t="s">
        <v>1008</v>
      </c>
      <c r="C283" s="5" t="s">
        <v>619</v>
      </c>
      <c r="D283" s="6">
        <v>1</v>
      </c>
      <c r="E283" s="8"/>
      <c r="F283" s="8"/>
      <c r="G283" s="8"/>
      <c r="H283" s="8"/>
      <c r="I283" s="8"/>
      <c r="J283" s="8"/>
      <c r="K283" s="8"/>
      <c r="L283" s="8"/>
      <c r="M283" s="5"/>
      <c r="N283" s="1" t="s">
        <v>767</v>
      </c>
      <c r="O283" s="1" t="s">
        <v>588</v>
      </c>
      <c r="P283" s="1" t="s">
        <v>588</v>
      </c>
      <c r="Q283" s="1" t="s">
        <v>912</v>
      </c>
      <c r="R283" s="1" t="s">
        <v>596</v>
      </c>
      <c r="S283" s="1" t="s">
        <v>596</v>
      </c>
      <c r="T283" s="1" t="s">
        <v>586</v>
      </c>
      <c r="AR283" s="1" t="s">
        <v>588</v>
      </c>
      <c r="AS283" s="1" t="s">
        <v>588</v>
      </c>
      <c r="AU283" s="1" t="s">
        <v>447</v>
      </c>
      <c r="AV283">
        <v>270</v>
      </c>
    </row>
    <row r="284" spans="1:48" ht="30" customHeight="1" x14ac:dyDescent="0.3">
      <c r="A284" s="5" t="s">
        <v>733</v>
      </c>
      <c r="B284" s="5" t="s">
        <v>1010</v>
      </c>
      <c r="C284" s="5" t="s">
        <v>619</v>
      </c>
      <c r="D284" s="6">
        <v>1</v>
      </c>
      <c r="E284" s="8"/>
      <c r="F284" s="8"/>
      <c r="G284" s="8"/>
      <c r="H284" s="8"/>
      <c r="I284" s="8"/>
      <c r="J284" s="8"/>
      <c r="K284" s="8"/>
      <c r="L284" s="8"/>
      <c r="M284" s="5"/>
      <c r="N284" s="1" t="s">
        <v>769</v>
      </c>
      <c r="O284" s="1" t="s">
        <v>588</v>
      </c>
      <c r="P284" s="1" t="s">
        <v>588</v>
      </c>
      <c r="Q284" s="1" t="s">
        <v>912</v>
      </c>
      <c r="R284" s="1" t="s">
        <v>596</v>
      </c>
      <c r="S284" s="1" t="s">
        <v>596</v>
      </c>
      <c r="T284" s="1" t="s">
        <v>586</v>
      </c>
      <c r="AR284" s="1" t="s">
        <v>588</v>
      </c>
      <c r="AS284" s="1" t="s">
        <v>588</v>
      </c>
      <c r="AU284" s="1" t="s">
        <v>451</v>
      </c>
      <c r="AV284">
        <v>271</v>
      </c>
    </row>
    <row r="285" spans="1:48" ht="30" customHeight="1" x14ac:dyDescent="0.3">
      <c r="A285" s="5" t="s">
        <v>730</v>
      </c>
      <c r="B285" s="5" t="s">
        <v>1011</v>
      </c>
      <c r="C285" s="5" t="s">
        <v>619</v>
      </c>
      <c r="D285" s="6">
        <v>1</v>
      </c>
      <c r="E285" s="8"/>
      <c r="F285" s="8"/>
      <c r="G285" s="8"/>
      <c r="H285" s="8"/>
      <c r="I285" s="8"/>
      <c r="J285" s="8"/>
      <c r="K285" s="8"/>
      <c r="L285" s="8"/>
      <c r="M285" s="5"/>
      <c r="N285" s="1" t="s">
        <v>751</v>
      </c>
      <c r="O285" s="1" t="s">
        <v>588</v>
      </c>
      <c r="P285" s="1" t="s">
        <v>588</v>
      </c>
      <c r="Q285" s="1" t="s">
        <v>912</v>
      </c>
      <c r="R285" s="1" t="s">
        <v>596</v>
      </c>
      <c r="S285" s="1" t="s">
        <v>596</v>
      </c>
      <c r="T285" s="1" t="s">
        <v>586</v>
      </c>
      <c r="AR285" s="1" t="s">
        <v>588</v>
      </c>
      <c r="AS285" s="1" t="s">
        <v>588</v>
      </c>
      <c r="AU285" s="1" t="s">
        <v>445</v>
      </c>
      <c r="AV285">
        <v>272</v>
      </c>
    </row>
    <row r="286" spans="1:48" ht="30" customHeight="1" x14ac:dyDescent="0.3">
      <c r="A286" s="5" t="s">
        <v>612</v>
      </c>
      <c r="B286" s="5" t="s">
        <v>989</v>
      </c>
      <c r="C286" s="5" t="s">
        <v>619</v>
      </c>
      <c r="D286" s="6">
        <v>2</v>
      </c>
      <c r="E286" s="8"/>
      <c r="F286" s="8"/>
      <c r="G286" s="8"/>
      <c r="H286" s="8"/>
      <c r="I286" s="8"/>
      <c r="J286" s="8"/>
      <c r="K286" s="8"/>
      <c r="L286" s="8"/>
      <c r="M286" s="5"/>
      <c r="N286" s="1" t="s">
        <v>759</v>
      </c>
      <c r="O286" s="1" t="s">
        <v>588</v>
      </c>
      <c r="P286" s="1" t="s">
        <v>588</v>
      </c>
      <c r="Q286" s="1" t="s">
        <v>912</v>
      </c>
      <c r="R286" s="1" t="s">
        <v>596</v>
      </c>
      <c r="S286" s="1" t="s">
        <v>596</v>
      </c>
      <c r="T286" s="1" t="s">
        <v>586</v>
      </c>
      <c r="AR286" s="1" t="s">
        <v>588</v>
      </c>
      <c r="AS286" s="1" t="s">
        <v>588</v>
      </c>
      <c r="AU286" s="1" t="s">
        <v>453</v>
      </c>
      <c r="AV286">
        <v>273</v>
      </c>
    </row>
    <row r="287" spans="1:48" ht="30" customHeight="1" x14ac:dyDescent="0.3">
      <c r="A287" s="5" t="s">
        <v>620</v>
      </c>
      <c r="B287" s="5" t="s">
        <v>986</v>
      </c>
      <c r="C287" s="5" t="s">
        <v>619</v>
      </c>
      <c r="D287" s="6">
        <v>1</v>
      </c>
      <c r="E287" s="8"/>
      <c r="F287" s="8"/>
      <c r="G287" s="8"/>
      <c r="H287" s="8"/>
      <c r="I287" s="8"/>
      <c r="J287" s="8"/>
      <c r="K287" s="8"/>
      <c r="L287" s="8"/>
      <c r="M287" s="5"/>
      <c r="N287" s="1" t="s">
        <v>778</v>
      </c>
      <c r="O287" s="1" t="s">
        <v>588</v>
      </c>
      <c r="P287" s="1" t="s">
        <v>588</v>
      </c>
      <c r="Q287" s="1" t="s">
        <v>912</v>
      </c>
      <c r="R287" s="1" t="s">
        <v>596</v>
      </c>
      <c r="S287" s="1" t="s">
        <v>596</v>
      </c>
      <c r="T287" s="1" t="s">
        <v>586</v>
      </c>
      <c r="AR287" s="1" t="s">
        <v>588</v>
      </c>
      <c r="AS287" s="1" t="s">
        <v>588</v>
      </c>
      <c r="AU287" s="1" t="s">
        <v>446</v>
      </c>
      <c r="AV287">
        <v>274</v>
      </c>
    </row>
    <row r="288" spans="1:48" ht="30" customHeight="1" x14ac:dyDescent="0.3">
      <c r="A288" s="5" t="s">
        <v>631</v>
      </c>
      <c r="B288" s="5" t="s">
        <v>992</v>
      </c>
      <c r="C288" s="5" t="s">
        <v>619</v>
      </c>
      <c r="D288" s="6">
        <v>1</v>
      </c>
      <c r="E288" s="8"/>
      <c r="F288" s="8"/>
      <c r="G288" s="8"/>
      <c r="H288" s="8"/>
      <c r="I288" s="8"/>
      <c r="J288" s="8"/>
      <c r="K288" s="8"/>
      <c r="L288" s="8"/>
      <c r="M288" s="5"/>
      <c r="N288" s="1" t="s">
        <v>781</v>
      </c>
      <c r="O288" s="1" t="s">
        <v>588</v>
      </c>
      <c r="P288" s="1" t="s">
        <v>588</v>
      </c>
      <c r="Q288" s="1" t="s">
        <v>912</v>
      </c>
      <c r="R288" s="1" t="s">
        <v>596</v>
      </c>
      <c r="S288" s="1" t="s">
        <v>596</v>
      </c>
      <c r="T288" s="1" t="s">
        <v>586</v>
      </c>
      <c r="AR288" s="1" t="s">
        <v>588</v>
      </c>
      <c r="AS288" s="1" t="s">
        <v>588</v>
      </c>
      <c r="AU288" s="1" t="s">
        <v>437</v>
      </c>
      <c r="AV288">
        <v>275</v>
      </c>
    </row>
    <row r="289" spans="1:48" ht="30" customHeight="1" x14ac:dyDescent="0.3">
      <c r="A289" s="5" t="s">
        <v>737</v>
      </c>
      <c r="B289" s="5" t="s">
        <v>993</v>
      </c>
      <c r="C289" s="5" t="s">
        <v>619</v>
      </c>
      <c r="D289" s="6">
        <v>3</v>
      </c>
      <c r="E289" s="8"/>
      <c r="F289" s="8"/>
      <c r="G289" s="8"/>
      <c r="H289" s="8"/>
      <c r="I289" s="8"/>
      <c r="J289" s="8"/>
      <c r="K289" s="8"/>
      <c r="L289" s="8"/>
      <c r="M289" s="5"/>
      <c r="N289" s="1" t="s">
        <v>786</v>
      </c>
      <c r="O289" s="1" t="s">
        <v>588</v>
      </c>
      <c r="P289" s="1" t="s">
        <v>588</v>
      </c>
      <c r="Q289" s="1" t="s">
        <v>912</v>
      </c>
      <c r="R289" s="1" t="s">
        <v>596</v>
      </c>
      <c r="S289" s="1" t="s">
        <v>596</v>
      </c>
      <c r="T289" s="1" t="s">
        <v>586</v>
      </c>
      <c r="AR289" s="1" t="s">
        <v>588</v>
      </c>
      <c r="AS289" s="1" t="s">
        <v>588</v>
      </c>
      <c r="AU289" s="1" t="s">
        <v>440</v>
      </c>
      <c r="AV289">
        <v>276</v>
      </c>
    </row>
    <row r="290" spans="1:48" ht="30" customHeight="1" x14ac:dyDescent="0.3">
      <c r="A290" s="5" t="s">
        <v>734</v>
      </c>
      <c r="B290" s="5" t="s">
        <v>1020</v>
      </c>
      <c r="C290" s="5" t="s">
        <v>619</v>
      </c>
      <c r="D290" s="6">
        <v>2</v>
      </c>
      <c r="E290" s="8"/>
      <c r="F290" s="8"/>
      <c r="G290" s="8"/>
      <c r="H290" s="8"/>
      <c r="I290" s="8"/>
      <c r="J290" s="8"/>
      <c r="K290" s="8"/>
      <c r="L290" s="8"/>
      <c r="M290" s="5"/>
      <c r="N290" s="1" t="s">
        <v>780</v>
      </c>
      <c r="O290" s="1" t="s">
        <v>588</v>
      </c>
      <c r="P290" s="1" t="s">
        <v>588</v>
      </c>
      <c r="Q290" s="1" t="s">
        <v>912</v>
      </c>
      <c r="R290" s="1" t="s">
        <v>596</v>
      </c>
      <c r="S290" s="1" t="s">
        <v>596</v>
      </c>
      <c r="T290" s="1" t="s">
        <v>586</v>
      </c>
      <c r="AR290" s="1" t="s">
        <v>588</v>
      </c>
      <c r="AS290" s="1" t="s">
        <v>588</v>
      </c>
      <c r="AU290" s="1" t="s">
        <v>158</v>
      </c>
      <c r="AV290">
        <v>277</v>
      </c>
    </row>
    <row r="291" spans="1:48" ht="30" customHeight="1" x14ac:dyDescent="0.3">
      <c r="A291" s="5" t="s">
        <v>735</v>
      </c>
      <c r="B291" s="5" t="s">
        <v>1025</v>
      </c>
      <c r="C291" s="5" t="s">
        <v>619</v>
      </c>
      <c r="D291" s="6">
        <v>2</v>
      </c>
      <c r="E291" s="8"/>
      <c r="F291" s="8"/>
      <c r="G291" s="8"/>
      <c r="H291" s="8"/>
      <c r="I291" s="8"/>
      <c r="J291" s="8"/>
      <c r="K291" s="8"/>
      <c r="L291" s="8"/>
      <c r="M291" s="5"/>
      <c r="N291" s="1" t="s">
        <v>788</v>
      </c>
      <c r="O291" s="1" t="s">
        <v>588</v>
      </c>
      <c r="P291" s="1" t="s">
        <v>588</v>
      </c>
      <c r="Q291" s="1" t="s">
        <v>912</v>
      </c>
      <c r="R291" s="1" t="s">
        <v>596</v>
      </c>
      <c r="S291" s="1" t="s">
        <v>596</v>
      </c>
      <c r="T291" s="1" t="s">
        <v>586</v>
      </c>
      <c r="AR291" s="1" t="s">
        <v>588</v>
      </c>
      <c r="AS291" s="1" t="s">
        <v>588</v>
      </c>
      <c r="AU291" s="1" t="s">
        <v>163</v>
      </c>
      <c r="AV291">
        <v>278</v>
      </c>
    </row>
    <row r="292" spans="1:48" ht="30" customHeight="1" x14ac:dyDescent="0.3">
      <c r="A292" s="5" t="s">
        <v>736</v>
      </c>
      <c r="B292" s="5" t="s">
        <v>1012</v>
      </c>
      <c r="C292" s="5" t="s">
        <v>619</v>
      </c>
      <c r="D292" s="6">
        <v>2</v>
      </c>
      <c r="E292" s="8"/>
      <c r="F292" s="8"/>
      <c r="G292" s="8"/>
      <c r="H292" s="8"/>
      <c r="I292" s="8"/>
      <c r="J292" s="8"/>
      <c r="K292" s="8"/>
      <c r="L292" s="8"/>
      <c r="M292" s="5"/>
      <c r="N292" s="1" t="s">
        <v>779</v>
      </c>
      <c r="O292" s="1" t="s">
        <v>588</v>
      </c>
      <c r="P292" s="1" t="s">
        <v>588</v>
      </c>
      <c r="Q292" s="1" t="s">
        <v>912</v>
      </c>
      <c r="R292" s="1" t="s">
        <v>596</v>
      </c>
      <c r="S292" s="1" t="s">
        <v>596</v>
      </c>
      <c r="T292" s="1" t="s">
        <v>586</v>
      </c>
      <c r="AR292" s="1" t="s">
        <v>588</v>
      </c>
      <c r="AS292" s="1" t="s">
        <v>588</v>
      </c>
      <c r="AU292" s="1" t="s">
        <v>152</v>
      </c>
      <c r="AV292">
        <v>279</v>
      </c>
    </row>
    <row r="293" spans="1:48" ht="30" customHeight="1" x14ac:dyDescent="0.3">
      <c r="A293" s="5" t="s">
        <v>740</v>
      </c>
      <c r="B293" s="5" t="s">
        <v>1021</v>
      </c>
      <c r="C293" s="5" t="s">
        <v>619</v>
      </c>
      <c r="D293" s="6">
        <v>3</v>
      </c>
      <c r="E293" s="8"/>
      <c r="F293" s="8"/>
      <c r="G293" s="8"/>
      <c r="H293" s="8"/>
      <c r="I293" s="8"/>
      <c r="J293" s="8"/>
      <c r="K293" s="8"/>
      <c r="L293" s="8"/>
      <c r="M293" s="5"/>
      <c r="N293" s="1" t="s">
        <v>787</v>
      </c>
      <c r="O293" s="1" t="s">
        <v>588</v>
      </c>
      <c r="P293" s="1" t="s">
        <v>588</v>
      </c>
      <c r="Q293" s="1" t="s">
        <v>912</v>
      </c>
      <c r="R293" s="1" t="s">
        <v>596</v>
      </c>
      <c r="S293" s="1" t="s">
        <v>596</v>
      </c>
      <c r="T293" s="1" t="s">
        <v>586</v>
      </c>
      <c r="AR293" s="1" t="s">
        <v>588</v>
      </c>
      <c r="AS293" s="1" t="s">
        <v>588</v>
      </c>
      <c r="AU293" s="1" t="s">
        <v>161</v>
      </c>
      <c r="AV293">
        <v>280</v>
      </c>
    </row>
    <row r="294" spans="1:48" ht="30" customHeight="1" x14ac:dyDescent="0.3">
      <c r="A294" s="5" t="s">
        <v>739</v>
      </c>
      <c r="B294" s="5" t="s">
        <v>1031</v>
      </c>
      <c r="C294" s="5" t="s">
        <v>619</v>
      </c>
      <c r="D294" s="6">
        <v>1</v>
      </c>
      <c r="E294" s="8"/>
      <c r="F294" s="8"/>
      <c r="G294" s="8"/>
      <c r="H294" s="8"/>
      <c r="I294" s="8"/>
      <c r="J294" s="8"/>
      <c r="K294" s="8"/>
      <c r="L294" s="8"/>
      <c r="M294" s="5"/>
      <c r="N294" s="1" t="s">
        <v>783</v>
      </c>
      <c r="O294" s="1" t="s">
        <v>588</v>
      </c>
      <c r="P294" s="1" t="s">
        <v>588</v>
      </c>
      <c r="Q294" s="1" t="s">
        <v>912</v>
      </c>
      <c r="R294" s="1" t="s">
        <v>596</v>
      </c>
      <c r="S294" s="1" t="s">
        <v>596</v>
      </c>
      <c r="T294" s="1" t="s">
        <v>586</v>
      </c>
      <c r="AR294" s="1" t="s">
        <v>588</v>
      </c>
      <c r="AS294" s="1" t="s">
        <v>588</v>
      </c>
      <c r="AU294" s="1" t="s">
        <v>156</v>
      </c>
      <c r="AV294">
        <v>281</v>
      </c>
    </row>
    <row r="295" spans="1:48" ht="30" customHeight="1" x14ac:dyDescent="0.3">
      <c r="A295" s="5" t="s">
        <v>741</v>
      </c>
      <c r="B295" s="5" t="s">
        <v>1032</v>
      </c>
      <c r="C295" s="5" t="s">
        <v>619</v>
      </c>
      <c r="D295" s="6">
        <v>1</v>
      </c>
      <c r="E295" s="8"/>
      <c r="F295" s="8"/>
      <c r="G295" s="8"/>
      <c r="H295" s="8"/>
      <c r="I295" s="8"/>
      <c r="J295" s="8"/>
      <c r="K295" s="8"/>
      <c r="L295" s="8"/>
      <c r="M295" s="5"/>
      <c r="N295" s="1" t="s">
        <v>789</v>
      </c>
      <c r="O295" s="1" t="s">
        <v>588</v>
      </c>
      <c r="P295" s="1" t="s">
        <v>588</v>
      </c>
      <c r="Q295" s="1" t="s">
        <v>912</v>
      </c>
      <c r="R295" s="1" t="s">
        <v>596</v>
      </c>
      <c r="S295" s="1" t="s">
        <v>596</v>
      </c>
      <c r="T295" s="1" t="s">
        <v>586</v>
      </c>
      <c r="AR295" s="1" t="s">
        <v>588</v>
      </c>
      <c r="AS295" s="1" t="s">
        <v>588</v>
      </c>
      <c r="AU295" s="1" t="s">
        <v>159</v>
      </c>
      <c r="AV295">
        <v>282</v>
      </c>
    </row>
    <row r="296" spans="1:48" ht="30" customHeight="1" x14ac:dyDescent="0.3">
      <c r="A296" s="5" t="s">
        <v>742</v>
      </c>
      <c r="B296" s="5" t="s">
        <v>1035</v>
      </c>
      <c r="C296" s="5" t="s">
        <v>619</v>
      </c>
      <c r="D296" s="6">
        <v>1</v>
      </c>
      <c r="E296" s="8"/>
      <c r="F296" s="8"/>
      <c r="G296" s="8"/>
      <c r="H296" s="8"/>
      <c r="I296" s="8"/>
      <c r="J296" s="8"/>
      <c r="K296" s="8"/>
      <c r="L296" s="8"/>
      <c r="M296" s="5"/>
      <c r="N296" s="1" t="s">
        <v>791</v>
      </c>
      <c r="O296" s="1" t="s">
        <v>588</v>
      </c>
      <c r="P296" s="1" t="s">
        <v>588</v>
      </c>
      <c r="Q296" s="1" t="s">
        <v>912</v>
      </c>
      <c r="R296" s="1" t="s">
        <v>596</v>
      </c>
      <c r="S296" s="1" t="s">
        <v>596</v>
      </c>
      <c r="T296" s="1" t="s">
        <v>586</v>
      </c>
      <c r="AR296" s="1" t="s">
        <v>588</v>
      </c>
      <c r="AS296" s="1" t="s">
        <v>588</v>
      </c>
      <c r="AU296" s="1" t="s">
        <v>150</v>
      </c>
      <c r="AV296">
        <v>283</v>
      </c>
    </row>
    <row r="297" spans="1:48" ht="30" customHeight="1" x14ac:dyDescent="0.3">
      <c r="A297" s="5" t="s">
        <v>743</v>
      </c>
      <c r="B297" s="5" t="s">
        <v>1027</v>
      </c>
      <c r="C297" s="5" t="s">
        <v>619</v>
      </c>
      <c r="D297" s="6">
        <v>1</v>
      </c>
      <c r="E297" s="8"/>
      <c r="F297" s="8"/>
      <c r="G297" s="8"/>
      <c r="H297" s="8"/>
      <c r="I297" s="8"/>
      <c r="J297" s="8"/>
      <c r="K297" s="8"/>
      <c r="L297" s="8"/>
      <c r="M297" s="5"/>
      <c r="N297" s="1" t="s">
        <v>782</v>
      </c>
      <c r="O297" s="1" t="s">
        <v>588</v>
      </c>
      <c r="P297" s="1" t="s">
        <v>588</v>
      </c>
      <c r="Q297" s="1" t="s">
        <v>912</v>
      </c>
      <c r="R297" s="1" t="s">
        <v>596</v>
      </c>
      <c r="S297" s="1" t="s">
        <v>596</v>
      </c>
      <c r="T297" s="1" t="s">
        <v>586</v>
      </c>
      <c r="AR297" s="1" t="s">
        <v>588</v>
      </c>
      <c r="AS297" s="1" t="s">
        <v>588</v>
      </c>
      <c r="AU297" s="1" t="s">
        <v>154</v>
      </c>
      <c r="AV297">
        <v>284</v>
      </c>
    </row>
    <row r="298" spans="1:48" ht="30" customHeight="1" x14ac:dyDescent="0.3">
      <c r="A298" s="5" t="s">
        <v>738</v>
      </c>
      <c r="B298" s="5" t="s">
        <v>1034</v>
      </c>
      <c r="C298" s="5" t="s">
        <v>619</v>
      </c>
      <c r="D298" s="6">
        <v>1</v>
      </c>
      <c r="E298" s="8"/>
      <c r="F298" s="8"/>
      <c r="G298" s="8"/>
      <c r="H298" s="8"/>
      <c r="I298" s="8"/>
      <c r="J298" s="8"/>
      <c r="K298" s="8"/>
      <c r="L298" s="8"/>
      <c r="M298" s="5"/>
      <c r="N298" s="1" t="s">
        <v>784</v>
      </c>
      <c r="O298" s="1" t="s">
        <v>588</v>
      </c>
      <c r="P298" s="1" t="s">
        <v>588</v>
      </c>
      <c r="Q298" s="1" t="s">
        <v>912</v>
      </c>
      <c r="R298" s="1" t="s">
        <v>596</v>
      </c>
      <c r="S298" s="1" t="s">
        <v>596</v>
      </c>
      <c r="T298" s="1" t="s">
        <v>586</v>
      </c>
      <c r="AR298" s="1" t="s">
        <v>588</v>
      </c>
      <c r="AS298" s="1" t="s">
        <v>588</v>
      </c>
      <c r="AU298" s="1" t="s">
        <v>155</v>
      </c>
      <c r="AV298">
        <v>285</v>
      </c>
    </row>
    <row r="299" spans="1:48" ht="30" customHeight="1" x14ac:dyDescent="0.3">
      <c r="A299" s="5" t="s">
        <v>744</v>
      </c>
      <c r="B299" s="5" t="s">
        <v>1022</v>
      </c>
      <c r="C299" s="5" t="s">
        <v>619</v>
      </c>
      <c r="D299" s="6">
        <v>1</v>
      </c>
      <c r="E299" s="8"/>
      <c r="F299" s="8"/>
      <c r="G299" s="8"/>
      <c r="H299" s="8"/>
      <c r="I299" s="8"/>
      <c r="J299" s="8"/>
      <c r="K299" s="8"/>
      <c r="L299" s="8"/>
      <c r="M299" s="5"/>
      <c r="N299" s="1" t="s">
        <v>303</v>
      </c>
      <c r="O299" s="1" t="s">
        <v>588</v>
      </c>
      <c r="P299" s="1" t="s">
        <v>588</v>
      </c>
      <c r="Q299" s="1" t="s">
        <v>912</v>
      </c>
      <c r="R299" s="1" t="s">
        <v>586</v>
      </c>
      <c r="S299" s="1" t="s">
        <v>596</v>
      </c>
      <c r="T299" s="1" t="s">
        <v>596</v>
      </c>
      <c r="AR299" s="1" t="s">
        <v>588</v>
      </c>
      <c r="AS299" s="1" t="s">
        <v>588</v>
      </c>
      <c r="AU299" s="1" t="s">
        <v>785</v>
      </c>
      <c r="AV299">
        <v>171</v>
      </c>
    </row>
    <row r="300" spans="1:48" ht="30" customHeight="1" x14ac:dyDescent="0.3">
      <c r="A300" s="5" t="s">
        <v>746</v>
      </c>
      <c r="B300" s="5" t="s">
        <v>1036</v>
      </c>
      <c r="C300" s="5" t="s">
        <v>619</v>
      </c>
      <c r="D300" s="6">
        <v>2</v>
      </c>
      <c r="E300" s="8"/>
      <c r="F300" s="8"/>
      <c r="G300" s="8"/>
      <c r="H300" s="8"/>
      <c r="I300" s="8"/>
      <c r="J300" s="8"/>
      <c r="K300" s="8"/>
      <c r="L300" s="8"/>
      <c r="M300" s="5"/>
      <c r="N300" s="1" t="s">
        <v>302</v>
      </c>
      <c r="O300" s="1" t="s">
        <v>588</v>
      </c>
      <c r="P300" s="1" t="s">
        <v>588</v>
      </c>
      <c r="Q300" s="1" t="s">
        <v>912</v>
      </c>
      <c r="R300" s="1" t="s">
        <v>586</v>
      </c>
      <c r="S300" s="1" t="s">
        <v>596</v>
      </c>
      <c r="T300" s="1" t="s">
        <v>596</v>
      </c>
      <c r="AR300" s="1" t="s">
        <v>588</v>
      </c>
      <c r="AS300" s="1" t="s">
        <v>588</v>
      </c>
      <c r="AU300" s="1" t="s">
        <v>790</v>
      </c>
      <c r="AV300">
        <v>172</v>
      </c>
    </row>
    <row r="301" spans="1:48" ht="30" customHeight="1" x14ac:dyDescent="0.3">
      <c r="A301" s="5" t="s">
        <v>745</v>
      </c>
      <c r="B301" s="5" t="s">
        <v>1033</v>
      </c>
      <c r="C301" s="5" t="s">
        <v>619</v>
      </c>
      <c r="D301" s="6">
        <v>1</v>
      </c>
      <c r="E301" s="8"/>
      <c r="F301" s="8"/>
      <c r="G301" s="8"/>
      <c r="H301" s="8"/>
      <c r="I301" s="8"/>
      <c r="J301" s="8"/>
      <c r="K301" s="8"/>
      <c r="L301" s="8"/>
      <c r="M301" s="5"/>
      <c r="N301" s="1" t="s">
        <v>301</v>
      </c>
      <c r="O301" s="1" t="s">
        <v>588</v>
      </c>
      <c r="P301" s="1" t="s">
        <v>588</v>
      </c>
      <c r="Q301" s="1" t="s">
        <v>912</v>
      </c>
      <c r="R301" s="1" t="s">
        <v>586</v>
      </c>
      <c r="S301" s="1" t="s">
        <v>596</v>
      </c>
      <c r="T301" s="1" t="s">
        <v>596</v>
      </c>
      <c r="AR301" s="1" t="s">
        <v>588</v>
      </c>
      <c r="AS301" s="1" t="s">
        <v>588</v>
      </c>
      <c r="AU301" s="1" t="s">
        <v>458</v>
      </c>
      <c r="AV301">
        <v>173</v>
      </c>
    </row>
    <row r="302" spans="1:48" ht="30" customHeight="1" x14ac:dyDescent="0.3">
      <c r="A302" s="5" t="s">
        <v>621</v>
      </c>
      <c r="B302" s="5" t="s">
        <v>1023</v>
      </c>
      <c r="C302" s="5" t="s">
        <v>619</v>
      </c>
      <c r="D302" s="6">
        <v>2</v>
      </c>
      <c r="E302" s="8"/>
      <c r="F302" s="8"/>
      <c r="G302" s="8"/>
      <c r="H302" s="8"/>
      <c r="I302" s="8"/>
      <c r="J302" s="8"/>
      <c r="K302" s="8"/>
      <c r="L302" s="8"/>
      <c r="M302" s="5"/>
      <c r="N302" s="1" t="s">
        <v>306</v>
      </c>
      <c r="O302" s="1" t="s">
        <v>588</v>
      </c>
      <c r="P302" s="1" t="s">
        <v>588</v>
      </c>
      <c r="Q302" s="1" t="s">
        <v>912</v>
      </c>
      <c r="R302" s="1" t="s">
        <v>586</v>
      </c>
      <c r="S302" s="1" t="s">
        <v>596</v>
      </c>
      <c r="T302" s="1" t="s">
        <v>596</v>
      </c>
      <c r="AR302" s="1" t="s">
        <v>588</v>
      </c>
      <c r="AS302" s="1" t="s">
        <v>588</v>
      </c>
      <c r="AU302" s="1" t="s">
        <v>476</v>
      </c>
      <c r="AV302">
        <v>184</v>
      </c>
    </row>
    <row r="303" spans="1:48" ht="30" customHeight="1" x14ac:dyDescent="0.3">
      <c r="A303" s="5" t="s">
        <v>623</v>
      </c>
      <c r="B303" s="5" t="s">
        <v>1023</v>
      </c>
      <c r="C303" s="5" t="s">
        <v>619</v>
      </c>
      <c r="D303" s="6">
        <v>4</v>
      </c>
      <c r="E303" s="8"/>
      <c r="F303" s="8"/>
      <c r="G303" s="8"/>
      <c r="H303" s="8"/>
      <c r="I303" s="8"/>
      <c r="J303" s="8"/>
      <c r="K303" s="8"/>
      <c r="L303" s="8"/>
      <c r="M303" s="5"/>
      <c r="N303" s="1" t="s">
        <v>304</v>
      </c>
      <c r="O303" s="1" t="s">
        <v>588</v>
      </c>
      <c r="P303" s="1" t="s">
        <v>588</v>
      </c>
      <c r="Q303" s="1" t="s">
        <v>912</v>
      </c>
      <c r="R303" s="1" t="s">
        <v>586</v>
      </c>
      <c r="S303" s="1" t="s">
        <v>596</v>
      </c>
      <c r="T303" s="1" t="s">
        <v>596</v>
      </c>
      <c r="AR303" s="1" t="s">
        <v>588</v>
      </c>
      <c r="AS303" s="1" t="s">
        <v>588</v>
      </c>
      <c r="AU303" s="1" t="s">
        <v>473</v>
      </c>
      <c r="AV303">
        <v>185</v>
      </c>
    </row>
    <row r="304" spans="1:48" ht="30" customHeight="1" x14ac:dyDescent="0.3">
      <c r="A304" s="5" t="s">
        <v>613</v>
      </c>
      <c r="B304" s="5" t="s">
        <v>1037</v>
      </c>
      <c r="C304" s="5" t="s">
        <v>619</v>
      </c>
      <c r="D304" s="6">
        <v>3</v>
      </c>
      <c r="E304" s="8"/>
      <c r="F304" s="8"/>
      <c r="G304" s="8"/>
      <c r="H304" s="8"/>
      <c r="I304" s="8"/>
      <c r="J304" s="8"/>
      <c r="K304" s="8"/>
      <c r="L304" s="8"/>
      <c r="M304" s="5"/>
      <c r="N304" s="1" t="s">
        <v>305</v>
      </c>
      <c r="O304" s="1" t="s">
        <v>588</v>
      </c>
      <c r="P304" s="1" t="s">
        <v>588</v>
      </c>
      <c r="Q304" s="1" t="s">
        <v>912</v>
      </c>
      <c r="R304" s="1" t="s">
        <v>586</v>
      </c>
      <c r="S304" s="1" t="s">
        <v>596</v>
      </c>
      <c r="T304" s="1" t="s">
        <v>596</v>
      </c>
      <c r="AR304" s="1" t="s">
        <v>588</v>
      </c>
      <c r="AS304" s="1" t="s">
        <v>588</v>
      </c>
      <c r="AU304" s="1" t="s">
        <v>456</v>
      </c>
      <c r="AV304">
        <v>186</v>
      </c>
    </row>
    <row r="305" spans="1:48" ht="30" customHeight="1" x14ac:dyDescent="0.3">
      <c r="A305" s="5" t="s">
        <v>622</v>
      </c>
      <c r="B305" s="5" t="s">
        <v>1026</v>
      </c>
      <c r="C305" s="5" t="s">
        <v>619</v>
      </c>
      <c r="D305" s="6">
        <v>1</v>
      </c>
      <c r="E305" s="8"/>
      <c r="F305" s="8"/>
      <c r="G305" s="8"/>
      <c r="H305" s="8"/>
      <c r="I305" s="8"/>
      <c r="J305" s="8"/>
      <c r="K305" s="8"/>
      <c r="L305" s="8"/>
      <c r="M305" s="5"/>
      <c r="N305" s="1" t="s">
        <v>308</v>
      </c>
      <c r="O305" s="1" t="s">
        <v>588</v>
      </c>
      <c r="P305" s="1" t="s">
        <v>588</v>
      </c>
      <c r="Q305" s="1" t="s">
        <v>912</v>
      </c>
      <c r="R305" s="1" t="s">
        <v>586</v>
      </c>
      <c r="S305" s="1" t="s">
        <v>596</v>
      </c>
      <c r="T305" s="1" t="s">
        <v>596</v>
      </c>
      <c r="AR305" s="1" t="s">
        <v>588</v>
      </c>
      <c r="AS305" s="1" t="s">
        <v>588</v>
      </c>
      <c r="AU305" s="1" t="s">
        <v>475</v>
      </c>
      <c r="AV305">
        <v>187</v>
      </c>
    </row>
    <row r="306" spans="1:48" ht="30" customHeight="1" x14ac:dyDescent="0.3">
      <c r="A306" s="5" t="s">
        <v>632</v>
      </c>
      <c r="B306" s="5" t="s">
        <v>1038</v>
      </c>
      <c r="C306" s="5" t="s">
        <v>619</v>
      </c>
      <c r="D306" s="6">
        <v>4</v>
      </c>
      <c r="E306" s="8"/>
      <c r="F306" s="8"/>
      <c r="G306" s="8"/>
      <c r="H306" s="8"/>
      <c r="I306" s="8"/>
      <c r="J306" s="8"/>
      <c r="K306" s="8"/>
      <c r="L306" s="8"/>
      <c r="M306" s="5"/>
      <c r="N306" s="1" t="s">
        <v>307</v>
      </c>
      <c r="O306" s="1" t="s">
        <v>588</v>
      </c>
      <c r="P306" s="1" t="s">
        <v>588</v>
      </c>
      <c r="Q306" s="1" t="s">
        <v>912</v>
      </c>
      <c r="R306" s="1" t="s">
        <v>586</v>
      </c>
      <c r="S306" s="1" t="s">
        <v>596</v>
      </c>
      <c r="T306" s="1" t="s">
        <v>596</v>
      </c>
      <c r="AR306" s="1" t="s">
        <v>588</v>
      </c>
      <c r="AS306" s="1" t="s">
        <v>588</v>
      </c>
      <c r="AU306" s="1" t="s">
        <v>459</v>
      </c>
      <c r="AV306">
        <v>188</v>
      </c>
    </row>
    <row r="307" spans="1:48" ht="30" customHeight="1" x14ac:dyDescent="0.3">
      <c r="A307" s="5" t="s">
        <v>624</v>
      </c>
      <c r="B307" s="5" t="s">
        <v>1039</v>
      </c>
      <c r="C307" s="5" t="s">
        <v>619</v>
      </c>
      <c r="D307" s="6">
        <v>2</v>
      </c>
      <c r="E307" s="8"/>
      <c r="F307" s="8"/>
      <c r="G307" s="8"/>
      <c r="H307" s="8"/>
      <c r="I307" s="8"/>
      <c r="J307" s="8"/>
      <c r="K307" s="8"/>
      <c r="L307" s="8"/>
      <c r="M307" s="5"/>
      <c r="N307" s="1" t="s">
        <v>312</v>
      </c>
      <c r="O307" s="1" t="s">
        <v>588</v>
      </c>
      <c r="P307" s="1" t="s">
        <v>588</v>
      </c>
      <c r="Q307" s="1" t="s">
        <v>912</v>
      </c>
      <c r="R307" s="1" t="s">
        <v>586</v>
      </c>
      <c r="S307" s="1" t="s">
        <v>596</v>
      </c>
      <c r="T307" s="1" t="s">
        <v>596</v>
      </c>
      <c r="AR307" s="1" t="s">
        <v>588</v>
      </c>
      <c r="AS307" s="1" t="s">
        <v>588</v>
      </c>
      <c r="AU307" s="1" t="s">
        <v>464</v>
      </c>
      <c r="AV307">
        <v>189</v>
      </c>
    </row>
    <row r="308" spans="1:48" ht="30" customHeight="1" x14ac:dyDescent="0.3">
      <c r="A308" s="5" t="s">
        <v>625</v>
      </c>
      <c r="B308" s="5" t="s">
        <v>1013</v>
      </c>
      <c r="C308" s="5" t="s">
        <v>619</v>
      </c>
      <c r="D308" s="6">
        <v>2</v>
      </c>
      <c r="E308" s="8"/>
      <c r="F308" s="8"/>
      <c r="G308" s="8"/>
      <c r="H308" s="8"/>
      <c r="I308" s="8"/>
      <c r="J308" s="8"/>
      <c r="K308" s="8"/>
      <c r="L308" s="8"/>
      <c r="M308" s="5"/>
      <c r="N308" s="1" t="s">
        <v>311</v>
      </c>
      <c r="O308" s="1" t="s">
        <v>588</v>
      </c>
      <c r="P308" s="1" t="s">
        <v>588</v>
      </c>
      <c r="Q308" s="1" t="s">
        <v>912</v>
      </c>
      <c r="R308" s="1" t="s">
        <v>586</v>
      </c>
      <c r="S308" s="1" t="s">
        <v>596</v>
      </c>
      <c r="T308" s="1" t="s">
        <v>596</v>
      </c>
      <c r="AR308" s="1" t="s">
        <v>588</v>
      </c>
      <c r="AS308" s="1" t="s">
        <v>588</v>
      </c>
      <c r="AU308" s="1" t="s">
        <v>460</v>
      </c>
      <c r="AV308">
        <v>190</v>
      </c>
    </row>
    <row r="309" spans="1:48" ht="30" customHeight="1" x14ac:dyDescent="0.3">
      <c r="A309" s="5" t="s">
        <v>931</v>
      </c>
      <c r="B309" s="5" t="s">
        <v>1023</v>
      </c>
      <c r="C309" s="5" t="s">
        <v>619</v>
      </c>
      <c r="D309" s="6">
        <v>2</v>
      </c>
      <c r="E309" s="8"/>
      <c r="F309" s="8"/>
      <c r="G309" s="8"/>
      <c r="H309" s="8"/>
      <c r="I309" s="8"/>
      <c r="J309" s="8"/>
      <c r="K309" s="8"/>
      <c r="L309" s="8"/>
      <c r="M309" s="5"/>
      <c r="N309" s="1" t="s">
        <v>310</v>
      </c>
      <c r="O309" s="1" t="s">
        <v>588</v>
      </c>
      <c r="P309" s="1" t="s">
        <v>588</v>
      </c>
      <c r="Q309" s="1" t="s">
        <v>912</v>
      </c>
      <c r="R309" s="1" t="s">
        <v>586</v>
      </c>
      <c r="S309" s="1" t="s">
        <v>596</v>
      </c>
      <c r="T309" s="1" t="s">
        <v>596</v>
      </c>
      <c r="AR309" s="1" t="s">
        <v>588</v>
      </c>
      <c r="AS309" s="1" t="s">
        <v>588</v>
      </c>
      <c r="AU309" s="1" t="s">
        <v>457</v>
      </c>
      <c r="AV309">
        <v>191</v>
      </c>
    </row>
    <row r="310" spans="1:48" ht="30" customHeight="1" x14ac:dyDescent="0.3">
      <c r="A310" s="5" t="s">
        <v>930</v>
      </c>
      <c r="B310" s="5" t="s">
        <v>1040</v>
      </c>
      <c r="C310" s="5" t="s">
        <v>619</v>
      </c>
      <c r="D310" s="6">
        <v>4</v>
      </c>
      <c r="E310" s="8"/>
      <c r="F310" s="8"/>
      <c r="G310" s="8"/>
      <c r="H310" s="8"/>
      <c r="I310" s="8"/>
      <c r="J310" s="8"/>
      <c r="K310" s="8"/>
      <c r="L310" s="8"/>
      <c r="M310" s="5"/>
      <c r="N310" s="1" t="s">
        <v>309</v>
      </c>
      <c r="O310" s="1" t="s">
        <v>588</v>
      </c>
      <c r="P310" s="1" t="s">
        <v>588</v>
      </c>
      <c r="Q310" s="1" t="s">
        <v>912</v>
      </c>
      <c r="R310" s="1" t="s">
        <v>586</v>
      </c>
      <c r="S310" s="1" t="s">
        <v>596</v>
      </c>
      <c r="T310" s="1" t="s">
        <v>596</v>
      </c>
      <c r="AR310" s="1" t="s">
        <v>588</v>
      </c>
      <c r="AS310" s="1" t="s">
        <v>588</v>
      </c>
      <c r="AU310" s="1" t="s">
        <v>470</v>
      </c>
      <c r="AV310">
        <v>192</v>
      </c>
    </row>
    <row r="311" spans="1:48" ht="30" customHeight="1" x14ac:dyDescent="0.3">
      <c r="A311" s="5" t="s">
        <v>922</v>
      </c>
      <c r="B311" s="5" t="s">
        <v>1014</v>
      </c>
      <c r="C311" s="5" t="s">
        <v>619</v>
      </c>
      <c r="D311" s="6">
        <v>1</v>
      </c>
      <c r="E311" s="8"/>
      <c r="F311" s="8"/>
      <c r="G311" s="8"/>
      <c r="H311" s="8"/>
      <c r="I311" s="8"/>
      <c r="J311" s="8"/>
      <c r="K311" s="8"/>
      <c r="L311" s="8"/>
      <c r="M311" s="5"/>
      <c r="N311" s="1" t="s">
        <v>313</v>
      </c>
      <c r="O311" s="1" t="s">
        <v>588</v>
      </c>
      <c r="P311" s="1" t="s">
        <v>588</v>
      </c>
      <c r="Q311" s="1" t="s">
        <v>912</v>
      </c>
      <c r="R311" s="1" t="s">
        <v>586</v>
      </c>
      <c r="S311" s="1" t="s">
        <v>596</v>
      </c>
      <c r="T311" s="1" t="s">
        <v>596</v>
      </c>
      <c r="AR311" s="1" t="s">
        <v>588</v>
      </c>
      <c r="AS311" s="1" t="s">
        <v>588</v>
      </c>
      <c r="AU311" s="1" t="s">
        <v>466</v>
      </c>
      <c r="AV311">
        <v>193</v>
      </c>
    </row>
    <row r="312" spans="1:48" ht="30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48" ht="30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48" ht="30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48" ht="30" customHeight="1" x14ac:dyDescent="0.3">
      <c r="A315" s="5" t="s">
        <v>220</v>
      </c>
      <c r="B315" s="6"/>
      <c r="C315" s="6"/>
      <c r="D315" s="6"/>
      <c r="E315" s="6"/>
      <c r="F315" s="8"/>
      <c r="G315" s="6"/>
      <c r="H315" s="8"/>
      <c r="I315" s="6"/>
      <c r="J315" s="8"/>
      <c r="K315" s="6"/>
      <c r="L315" s="8"/>
      <c r="M315" s="6"/>
      <c r="N315" t="s">
        <v>874</v>
      </c>
    </row>
    <row r="316" spans="1:48" ht="30" customHeight="1" x14ac:dyDescent="0.3">
      <c r="A316" s="5" t="s">
        <v>202</v>
      </c>
      <c r="B316" s="5" t="s">
        <v>588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Q316" s="1" t="s">
        <v>924</v>
      </c>
    </row>
    <row r="317" spans="1:48" ht="30" customHeight="1" x14ac:dyDescent="0.3">
      <c r="A317" s="5" t="s">
        <v>926</v>
      </c>
      <c r="B317" s="5" t="s">
        <v>723</v>
      </c>
      <c r="C317" s="5" t="s">
        <v>602</v>
      </c>
      <c r="D317" s="6">
        <v>5</v>
      </c>
      <c r="E317" s="8"/>
      <c r="F317" s="8"/>
      <c r="G317" s="8"/>
      <c r="H317" s="8"/>
      <c r="I317" s="8"/>
      <c r="J317" s="8"/>
      <c r="K317" s="8"/>
      <c r="L317" s="8"/>
      <c r="M317" s="5"/>
      <c r="N317" s="1" t="s">
        <v>478</v>
      </c>
      <c r="O317" s="1" t="s">
        <v>588</v>
      </c>
      <c r="P317" s="1" t="s">
        <v>588</v>
      </c>
      <c r="Q317" s="1" t="s">
        <v>924</v>
      </c>
      <c r="R317" s="1" t="s">
        <v>596</v>
      </c>
      <c r="S317" s="1" t="s">
        <v>596</v>
      </c>
      <c r="T317" s="1" t="s">
        <v>586</v>
      </c>
      <c r="AR317" s="1" t="s">
        <v>588</v>
      </c>
      <c r="AS317" s="1" t="s">
        <v>588</v>
      </c>
      <c r="AU317" s="1" t="s">
        <v>160</v>
      </c>
      <c r="AV317">
        <v>151</v>
      </c>
    </row>
    <row r="318" spans="1:48" ht="30" customHeight="1" x14ac:dyDescent="0.3">
      <c r="A318" s="5" t="s">
        <v>926</v>
      </c>
      <c r="B318" s="5" t="s">
        <v>724</v>
      </c>
      <c r="C318" s="5" t="s">
        <v>602</v>
      </c>
      <c r="D318" s="6">
        <v>17</v>
      </c>
      <c r="E318" s="8"/>
      <c r="F318" s="8"/>
      <c r="G318" s="8"/>
      <c r="H318" s="8"/>
      <c r="I318" s="8"/>
      <c r="J318" s="8"/>
      <c r="K318" s="8"/>
      <c r="L318" s="8"/>
      <c r="M318" s="5"/>
      <c r="N318" s="1" t="s">
        <v>479</v>
      </c>
      <c r="O318" s="1" t="s">
        <v>588</v>
      </c>
      <c r="P318" s="1" t="s">
        <v>588</v>
      </c>
      <c r="Q318" s="1" t="s">
        <v>924</v>
      </c>
      <c r="R318" s="1" t="s">
        <v>596</v>
      </c>
      <c r="S318" s="1" t="s">
        <v>596</v>
      </c>
      <c r="T318" s="1" t="s">
        <v>586</v>
      </c>
      <c r="AR318" s="1" t="s">
        <v>588</v>
      </c>
      <c r="AS318" s="1" t="s">
        <v>588</v>
      </c>
      <c r="AU318" s="1" t="s">
        <v>162</v>
      </c>
      <c r="AV318">
        <v>152</v>
      </c>
    </row>
    <row r="319" spans="1:48" ht="30" customHeight="1" x14ac:dyDescent="0.3">
      <c r="A319" s="5" t="s">
        <v>921</v>
      </c>
      <c r="B319" s="5" t="s">
        <v>317</v>
      </c>
      <c r="C319" s="5" t="s">
        <v>602</v>
      </c>
      <c r="D319" s="6">
        <v>7</v>
      </c>
      <c r="E319" s="8"/>
      <c r="F319" s="8"/>
      <c r="G319" s="8"/>
      <c r="H319" s="8"/>
      <c r="I319" s="8"/>
      <c r="J319" s="8"/>
      <c r="K319" s="8"/>
      <c r="L319" s="8"/>
      <c r="M319" s="5"/>
      <c r="N319" s="1" t="s">
        <v>477</v>
      </c>
      <c r="O319" s="1" t="s">
        <v>588</v>
      </c>
      <c r="P319" s="1" t="s">
        <v>588</v>
      </c>
      <c r="Q319" s="1" t="s">
        <v>924</v>
      </c>
      <c r="R319" s="1" t="s">
        <v>596</v>
      </c>
      <c r="S319" s="1" t="s">
        <v>596</v>
      </c>
      <c r="T319" s="1" t="s">
        <v>586</v>
      </c>
      <c r="AR319" s="1" t="s">
        <v>588</v>
      </c>
      <c r="AS319" s="1" t="s">
        <v>588</v>
      </c>
      <c r="AU319" s="1" t="s">
        <v>157</v>
      </c>
      <c r="AV319">
        <v>153</v>
      </c>
    </row>
    <row r="320" spans="1:48" ht="30" customHeight="1" x14ac:dyDescent="0.3">
      <c r="A320" s="5" t="s">
        <v>921</v>
      </c>
      <c r="B320" s="5" t="s">
        <v>316</v>
      </c>
      <c r="C320" s="5" t="s">
        <v>602</v>
      </c>
      <c r="D320" s="6">
        <v>266</v>
      </c>
      <c r="E320" s="8"/>
      <c r="F320" s="8"/>
      <c r="G320" s="8"/>
      <c r="H320" s="8"/>
      <c r="I320" s="8"/>
      <c r="J320" s="8"/>
      <c r="K320" s="8"/>
      <c r="L320" s="8"/>
      <c r="M320" s="5"/>
      <c r="N320" s="1" t="s">
        <v>480</v>
      </c>
      <c r="O320" s="1" t="s">
        <v>588</v>
      </c>
      <c r="P320" s="1" t="s">
        <v>588</v>
      </c>
      <c r="Q320" s="1" t="s">
        <v>924</v>
      </c>
      <c r="R320" s="1" t="s">
        <v>596</v>
      </c>
      <c r="S320" s="1" t="s">
        <v>596</v>
      </c>
      <c r="T320" s="1" t="s">
        <v>586</v>
      </c>
      <c r="AR320" s="1" t="s">
        <v>588</v>
      </c>
      <c r="AS320" s="1" t="s">
        <v>588</v>
      </c>
      <c r="AU320" s="1" t="s">
        <v>147</v>
      </c>
      <c r="AV320">
        <v>154</v>
      </c>
    </row>
    <row r="321" spans="1:48" ht="30" customHeight="1" x14ac:dyDescent="0.3">
      <c r="A321" s="5" t="s">
        <v>244</v>
      </c>
      <c r="B321" s="5" t="s">
        <v>239</v>
      </c>
      <c r="C321" s="5" t="s">
        <v>602</v>
      </c>
      <c r="D321" s="6">
        <v>22</v>
      </c>
      <c r="E321" s="8"/>
      <c r="F321" s="8"/>
      <c r="G321" s="8"/>
      <c r="H321" s="8"/>
      <c r="I321" s="8"/>
      <c r="J321" s="8"/>
      <c r="K321" s="8"/>
      <c r="L321" s="8"/>
      <c r="M321" s="5"/>
      <c r="N321" s="1" t="s">
        <v>314</v>
      </c>
      <c r="O321" s="1" t="s">
        <v>588</v>
      </c>
      <c r="P321" s="1" t="s">
        <v>588</v>
      </c>
      <c r="Q321" s="1" t="s">
        <v>924</v>
      </c>
      <c r="R321" s="1" t="s">
        <v>586</v>
      </c>
      <c r="S321" s="1" t="s">
        <v>596</v>
      </c>
      <c r="T321" s="1" t="s">
        <v>596</v>
      </c>
      <c r="AR321" s="1" t="s">
        <v>588</v>
      </c>
      <c r="AS321" s="1" t="s">
        <v>588</v>
      </c>
      <c r="AU321" s="1" t="s">
        <v>481</v>
      </c>
      <c r="AV321">
        <v>197</v>
      </c>
    </row>
    <row r="322" spans="1:48" ht="30" customHeight="1" x14ac:dyDescent="0.3">
      <c r="A322" s="5" t="s">
        <v>254</v>
      </c>
      <c r="B322" s="5" t="s">
        <v>249</v>
      </c>
      <c r="C322" s="5" t="s">
        <v>602</v>
      </c>
      <c r="D322" s="6">
        <v>273</v>
      </c>
      <c r="E322" s="8"/>
      <c r="F322" s="8"/>
      <c r="G322" s="8"/>
      <c r="H322" s="8"/>
      <c r="I322" s="8"/>
      <c r="J322" s="8"/>
      <c r="K322" s="8"/>
      <c r="L322" s="8"/>
      <c r="M322" s="5"/>
      <c r="N322" s="1" t="s">
        <v>318</v>
      </c>
      <c r="O322" s="1" t="s">
        <v>588</v>
      </c>
      <c r="P322" s="1" t="s">
        <v>588</v>
      </c>
      <c r="Q322" s="1" t="s">
        <v>924</v>
      </c>
      <c r="R322" s="1" t="s">
        <v>586</v>
      </c>
      <c r="S322" s="1" t="s">
        <v>596</v>
      </c>
      <c r="T322" s="1" t="s">
        <v>596</v>
      </c>
      <c r="AR322" s="1" t="s">
        <v>588</v>
      </c>
      <c r="AS322" s="1" t="s">
        <v>588</v>
      </c>
      <c r="AU322" s="1" t="s">
        <v>467</v>
      </c>
      <c r="AV322">
        <v>198</v>
      </c>
    </row>
    <row r="323" spans="1:48" ht="30" customHeight="1" x14ac:dyDescent="0.3">
      <c r="A323" s="5" t="s">
        <v>925</v>
      </c>
      <c r="B323" s="5" t="s">
        <v>263</v>
      </c>
      <c r="C323" s="5" t="s">
        <v>603</v>
      </c>
      <c r="D323" s="6">
        <v>312</v>
      </c>
      <c r="E323" s="8"/>
      <c r="F323" s="8"/>
      <c r="G323" s="8"/>
      <c r="H323" s="8"/>
      <c r="I323" s="8"/>
      <c r="J323" s="8"/>
      <c r="K323" s="8"/>
      <c r="L323" s="8"/>
      <c r="M323" s="5"/>
      <c r="N323" s="1" t="s">
        <v>315</v>
      </c>
      <c r="O323" s="1" t="s">
        <v>588</v>
      </c>
      <c r="P323" s="1" t="s">
        <v>588</v>
      </c>
      <c r="Q323" s="1" t="s">
        <v>924</v>
      </c>
      <c r="R323" s="1" t="s">
        <v>586</v>
      </c>
      <c r="S323" s="1" t="s">
        <v>596</v>
      </c>
      <c r="T323" s="1" t="s">
        <v>596</v>
      </c>
      <c r="AR323" s="1" t="s">
        <v>588</v>
      </c>
      <c r="AS323" s="1" t="s">
        <v>588</v>
      </c>
      <c r="AU323" s="1" t="s">
        <v>482</v>
      </c>
      <c r="AV323">
        <v>287</v>
      </c>
    </row>
    <row r="324" spans="1:48" ht="30" customHeight="1" x14ac:dyDescent="0.3">
      <c r="A324" s="5" t="s">
        <v>928</v>
      </c>
      <c r="B324" s="5" t="s">
        <v>927</v>
      </c>
      <c r="C324" s="5" t="s">
        <v>603</v>
      </c>
      <c r="D324" s="6">
        <v>624</v>
      </c>
      <c r="E324" s="8"/>
      <c r="F324" s="8"/>
      <c r="G324" s="8"/>
      <c r="H324" s="8"/>
      <c r="I324" s="8"/>
      <c r="J324" s="8"/>
      <c r="K324" s="8"/>
      <c r="L324" s="8"/>
      <c r="M324" s="5"/>
      <c r="N324" s="1" t="s">
        <v>319</v>
      </c>
      <c r="O324" s="1" t="s">
        <v>588</v>
      </c>
      <c r="P324" s="1" t="s">
        <v>588</v>
      </c>
      <c r="Q324" s="1" t="s">
        <v>924</v>
      </c>
      <c r="R324" s="1" t="s">
        <v>586</v>
      </c>
      <c r="S324" s="1" t="s">
        <v>596</v>
      </c>
      <c r="T324" s="1" t="s">
        <v>596</v>
      </c>
      <c r="AR324" s="1" t="s">
        <v>588</v>
      </c>
      <c r="AS324" s="1" t="s">
        <v>588</v>
      </c>
      <c r="AU324" s="1" t="s">
        <v>483</v>
      </c>
      <c r="AV324">
        <v>288</v>
      </c>
    </row>
    <row r="325" spans="1:48" ht="30" customHeight="1" x14ac:dyDescent="0.3">
      <c r="A325" s="5" t="s">
        <v>929</v>
      </c>
      <c r="B325" s="5" t="s">
        <v>725</v>
      </c>
      <c r="C325" s="5" t="s">
        <v>603</v>
      </c>
      <c r="D325" s="6">
        <v>624</v>
      </c>
      <c r="E325" s="8"/>
      <c r="F325" s="8"/>
      <c r="G325" s="8"/>
      <c r="H325" s="8"/>
      <c r="I325" s="8"/>
      <c r="J325" s="8"/>
      <c r="K325" s="8"/>
      <c r="L325" s="8"/>
      <c r="M325" s="5"/>
      <c r="N325" s="1" t="s">
        <v>321</v>
      </c>
      <c r="O325" s="1" t="s">
        <v>588</v>
      </c>
      <c r="P325" s="1" t="s">
        <v>588</v>
      </c>
      <c r="Q325" s="1" t="s">
        <v>924</v>
      </c>
      <c r="R325" s="1" t="s">
        <v>586</v>
      </c>
      <c r="S325" s="1" t="s">
        <v>596</v>
      </c>
      <c r="T325" s="1" t="s">
        <v>596</v>
      </c>
      <c r="AR325" s="1" t="s">
        <v>588</v>
      </c>
      <c r="AS325" s="1" t="s">
        <v>588</v>
      </c>
      <c r="AU325" s="1" t="s">
        <v>463</v>
      </c>
      <c r="AV325">
        <v>161</v>
      </c>
    </row>
    <row r="326" spans="1:48" ht="30" customHeight="1" x14ac:dyDescent="0.3">
      <c r="A326" s="5" t="s">
        <v>932</v>
      </c>
      <c r="B326" s="5" t="s">
        <v>726</v>
      </c>
      <c r="C326" s="5" t="s">
        <v>603</v>
      </c>
      <c r="D326" s="6">
        <v>966</v>
      </c>
      <c r="E326" s="8"/>
      <c r="F326" s="8"/>
      <c r="G326" s="8"/>
      <c r="H326" s="8"/>
      <c r="I326" s="8"/>
      <c r="J326" s="8"/>
      <c r="K326" s="8"/>
      <c r="L326" s="8"/>
      <c r="M326" s="5"/>
      <c r="N326" s="1" t="s">
        <v>320</v>
      </c>
      <c r="O326" s="1" t="s">
        <v>588</v>
      </c>
      <c r="P326" s="1" t="s">
        <v>588</v>
      </c>
      <c r="Q326" s="1" t="s">
        <v>924</v>
      </c>
      <c r="R326" s="1" t="s">
        <v>586</v>
      </c>
      <c r="S326" s="1" t="s">
        <v>596</v>
      </c>
      <c r="T326" s="1" t="s">
        <v>596</v>
      </c>
      <c r="AR326" s="1" t="s">
        <v>588</v>
      </c>
      <c r="AS326" s="1" t="s">
        <v>588</v>
      </c>
      <c r="AU326" s="1" t="s">
        <v>468</v>
      </c>
      <c r="AV326">
        <v>160</v>
      </c>
    </row>
    <row r="327" spans="1:48" ht="30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48" ht="30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48" ht="30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48" ht="30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48" ht="30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48" ht="30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48" ht="30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48" ht="30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48" ht="30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48" ht="30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48" ht="30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48" ht="30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48" ht="30" customHeight="1" x14ac:dyDescent="0.3">
      <c r="A339" s="5" t="s">
        <v>220</v>
      </c>
      <c r="B339" s="6"/>
      <c r="C339" s="6"/>
      <c r="D339" s="6"/>
      <c r="E339" s="6"/>
      <c r="F339" s="8"/>
      <c r="G339" s="6"/>
      <c r="H339" s="8"/>
      <c r="I339" s="6"/>
      <c r="J339" s="8"/>
      <c r="K339" s="6"/>
      <c r="L339" s="8"/>
      <c r="M339" s="6"/>
      <c r="N339" t="s">
        <v>874</v>
      </c>
    </row>
    <row r="340" spans="1:48" ht="30" customHeight="1" x14ac:dyDescent="0.3">
      <c r="A340" s="5" t="s">
        <v>199</v>
      </c>
      <c r="B340" s="5" t="s">
        <v>588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Q340" s="1" t="s">
        <v>923</v>
      </c>
    </row>
    <row r="341" spans="1:48" s="131" customFormat="1" ht="30" customHeight="1" x14ac:dyDescent="0.3">
      <c r="A341" s="127" t="s">
        <v>197</v>
      </c>
      <c r="B341" s="127" t="s">
        <v>1024</v>
      </c>
      <c r="C341" s="127" t="s">
        <v>602</v>
      </c>
      <c r="D341" s="128">
        <f>345+238</f>
        <v>583</v>
      </c>
      <c r="E341" s="129"/>
      <c r="F341" s="129"/>
      <c r="G341" s="129"/>
      <c r="H341" s="129"/>
      <c r="I341" s="129"/>
      <c r="J341" s="129"/>
      <c r="K341" s="129"/>
      <c r="L341" s="129"/>
      <c r="M341" s="127"/>
      <c r="N341" s="130" t="s">
        <v>323</v>
      </c>
      <c r="O341" s="130" t="s">
        <v>588</v>
      </c>
      <c r="P341" s="130" t="s">
        <v>588</v>
      </c>
      <c r="Q341" s="130" t="s">
        <v>923</v>
      </c>
      <c r="R341" s="130" t="s">
        <v>586</v>
      </c>
      <c r="S341" s="130" t="s">
        <v>596</v>
      </c>
      <c r="T341" s="130" t="s">
        <v>596</v>
      </c>
      <c r="AR341" s="130" t="s">
        <v>588</v>
      </c>
      <c r="AS341" s="130" t="s">
        <v>588</v>
      </c>
      <c r="AU341" s="130" t="s">
        <v>469</v>
      </c>
      <c r="AV341" s="131">
        <v>203</v>
      </c>
    </row>
    <row r="342" spans="1:48" s="131" customFormat="1" ht="30" customHeight="1" x14ac:dyDescent="0.3">
      <c r="A342" s="127" t="s">
        <v>197</v>
      </c>
      <c r="B342" s="127" t="s">
        <v>204</v>
      </c>
      <c r="C342" s="127" t="s">
        <v>602</v>
      </c>
      <c r="D342" s="128">
        <f>138+15</f>
        <v>153</v>
      </c>
      <c r="E342" s="129"/>
      <c r="F342" s="129"/>
      <c r="G342" s="129"/>
      <c r="H342" s="129"/>
      <c r="I342" s="129"/>
      <c r="J342" s="129"/>
      <c r="K342" s="129"/>
      <c r="L342" s="129"/>
      <c r="M342" s="127"/>
      <c r="N342" s="130" t="s">
        <v>322</v>
      </c>
      <c r="O342" s="130" t="s">
        <v>588</v>
      </c>
      <c r="P342" s="130" t="s">
        <v>588</v>
      </c>
      <c r="Q342" s="130" t="s">
        <v>923</v>
      </c>
      <c r="R342" s="130" t="s">
        <v>586</v>
      </c>
      <c r="S342" s="130" t="s">
        <v>596</v>
      </c>
      <c r="T342" s="130" t="s">
        <v>596</v>
      </c>
      <c r="AR342" s="130" t="s">
        <v>588</v>
      </c>
      <c r="AS342" s="130" t="s">
        <v>588</v>
      </c>
      <c r="AU342" s="130" t="s">
        <v>461</v>
      </c>
      <c r="AV342" s="131">
        <v>204</v>
      </c>
    </row>
    <row r="343" spans="1:48" s="131" customFormat="1" ht="30" customHeight="1" x14ac:dyDescent="0.3">
      <c r="A343" s="127" t="s">
        <v>197</v>
      </c>
      <c r="B343" s="127" t="s">
        <v>1030</v>
      </c>
      <c r="C343" s="127" t="s">
        <v>602</v>
      </c>
      <c r="D343" s="128">
        <f>20+16</f>
        <v>36</v>
      </c>
      <c r="E343" s="129"/>
      <c r="F343" s="129"/>
      <c r="G343" s="129"/>
      <c r="H343" s="129"/>
      <c r="I343" s="129"/>
      <c r="J343" s="129"/>
      <c r="K343" s="129"/>
      <c r="L343" s="129"/>
      <c r="M343" s="127"/>
      <c r="N343" s="130" t="s">
        <v>326</v>
      </c>
      <c r="O343" s="130" t="s">
        <v>588</v>
      </c>
      <c r="P343" s="130" t="s">
        <v>588</v>
      </c>
      <c r="Q343" s="130" t="s">
        <v>923</v>
      </c>
      <c r="R343" s="130" t="s">
        <v>586</v>
      </c>
      <c r="S343" s="130" t="s">
        <v>596</v>
      </c>
      <c r="T343" s="130" t="s">
        <v>596</v>
      </c>
      <c r="AR343" s="130" t="s">
        <v>588</v>
      </c>
      <c r="AS343" s="130" t="s">
        <v>588</v>
      </c>
      <c r="AU343" s="130" t="s">
        <v>471</v>
      </c>
      <c r="AV343" s="131">
        <v>205</v>
      </c>
    </row>
    <row r="344" spans="1:48" ht="30" customHeight="1" x14ac:dyDescent="0.3">
      <c r="A344" s="5" t="s">
        <v>250</v>
      </c>
      <c r="B344" s="5" t="s">
        <v>1015</v>
      </c>
      <c r="C344" s="5" t="s">
        <v>602</v>
      </c>
      <c r="D344" s="6">
        <v>203</v>
      </c>
      <c r="E344" s="8"/>
      <c r="F344" s="8"/>
      <c r="G344" s="8"/>
      <c r="H344" s="8"/>
      <c r="I344" s="8"/>
      <c r="J344" s="8"/>
      <c r="K344" s="8"/>
      <c r="L344" s="8"/>
      <c r="M344" s="5"/>
      <c r="N344" s="1" t="s">
        <v>325</v>
      </c>
      <c r="O344" s="1" t="s">
        <v>588</v>
      </c>
      <c r="P344" s="1" t="s">
        <v>588</v>
      </c>
      <c r="Q344" s="1" t="s">
        <v>923</v>
      </c>
      <c r="R344" s="1" t="s">
        <v>586</v>
      </c>
      <c r="S344" s="1" t="s">
        <v>596</v>
      </c>
      <c r="T344" s="1" t="s">
        <v>596</v>
      </c>
      <c r="AR344" s="1" t="s">
        <v>588</v>
      </c>
      <c r="AS344" s="1" t="s">
        <v>588</v>
      </c>
      <c r="AU344" s="1" t="s">
        <v>472</v>
      </c>
      <c r="AV344">
        <v>202</v>
      </c>
    </row>
    <row r="345" spans="1:48" ht="30" customHeight="1" x14ac:dyDescent="0.3">
      <c r="A345" s="5" t="s">
        <v>201</v>
      </c>
      <c r="B345" s="5" t="s">
        <v>1016</v>
      </c>
      <c r="C345" s="5" t="s">
        <v>602</v>
      </c>
      <c r="D345" s="6">
        <v>15</v>
      </c>
      <c r="E345" s="8"/>
      <c r="F345" s="8"/>
      <c r="G345" s="8"/>
      <c r="H345" s="8"/>
      <c r="I345" s="8"/>
      <c r="J345" s="8"/>
      <c r="K345" s="8"/>
      <c r="L345" s="8"/>
      <c r="M345" s="5"/>
      <c r="N345" s="1" t="s">
        <v>324</v>
      </c>
      <c r="O345" s="1" t="s">
        <v>588</v>
      </c>
      <c r="P345" s="1" t="s">
        <v>588</v>
      </c>
      <c r="Q345" s="1" t="s">
        <v>923</v>
      </c>
      <c r="R345" s="1" t="s">
        <v>586</v>
      </c>
      <c r="S345" s="1" t="s">
        <v>596</v>
      </c>
      <c r="T345" s="1" t="s">
        <v>596</v>
      </c>
      <c r="AR345" s="1" t="s">
        <v>588</v>
      </c>
      <c r="AS345" s="1" t="s">
        <v>588</v>
      </c>
      <c r="AU345" s="1" t="s">
        <v>465</v>
      </c>
      <c r="AV345">
        <v>200</v>
      </c>
    </row>
    <row r="346" spans="1:48" ht="30" customHeight="1" x14ac:dyDescent="0.3">
      <c r="A346" s="5" t="s">
        <v>201</v>
      </c>
      <c r="B346" s="5" t="s">
        <v>203</v>
      </c>
      <c r="C346" s="5" t="s">
        <v>602</v>
      </c>
      <c r="D346" s="6">
        <v>5</v>
      </c>
      <c r="E346" s="8"/>
      <c r="F346" s="8"/>
      <c r="G346" s="8"/>
      <c r="H346" s="8"/>
      <c r="I346" s="8"/>
      <c r="J346" s="8"/>
      <c r="K346" s="8"/>
      <c r="L346" s="8"/>
      <c r="M346" s="5"/>
      <c r="N346" s="1" t="s">
        <v>332</v>
      </c>
      <c r="O346" s="1" t="s">
        <v>588</v>
      </c>
      <c r="P346" s="1" t="s">
        <v>588</v>
      </c>
      <c r="Q346" s="1" t="s">
        <v>923</v>
      </c>
      <c r="R346" s="1" t="s">
        <v>586</v>
      </c>
      <c r="S346" s="1" t="s">
        <v>596</v>
      </c>
      <c r="T346" s="1" t="s">
        <v>596</v>
      </c>
      <c r="AR346" s="1" t="s">
        <v>588</v>
      </c>
      <c r="AS346" s="1" t="s">
        <v>588</v>
      </c>
      <c r="AU346" s="1" t="s">
        <v>474</v>
      </c>
      <c r="AV346">
        <v>201</v>
      </c>
    </row>
    <row r="347" spans="1:48" ht="30" customHeight="1" x14ac:dyDescent="0.3">
      <c r="A347" s="5"/>
      <c r="B347" s="5"/>
      <c r="C347" s="5"/>
      <c r="D347" s="6"/>
      <c r="E347" s="8"/>
      <c r="F347" s="8"/>
      <c r="G347" s="8"/>
      <c r="H347" s="8"/>
      <c r="I347" s="8"/>
      <c r="J347" s="8"/>
      <c r="K347" s="8"/>
      <c r="L347" s="8"/>
      <c r="M347" s="5"/>
      <c r="N347" s="1"/>
      <c r="O347" s="1"/>
      <c r="P347" s="1"/>
      <c r="Q347" s="1"/>
      <c r="R347" s="1"/>
      <c r="S347" s="1"/>
      <c r="T347" s="1"/>
      <c r="AR347" s="1"/>
      <c r="AS347" s="1"/>
      <c r="AU347" s="1"/>
    </row>
    <row r="348" spans="1:48" ht="30" customHeight="1" x14ac:dyDescent="0.3">
      <c r="A348" s="5"/>
      <c r="B348" s="5"/>
      <c r="C348" s="5"/>
      <c r="D348" s="6"/>
      <c r="E348" s="8"/>
      <c r="F348" s="8"/>
      <c r="G348" s="8"/>
      <c r="H348" s="8"/>
      <c r="I348" s="8"/>
      <c r="J348" s="8"/>
      <c r="K348" s="8"/>
      <c r="L348" s="8"/>
      <c r="M348" s="5"/>
      <c r="N348" s="1"/>
      <c r="O348" s="1"/>
      <c r="P348" s="1"/>
      <c r="Q348" s="1"/>
      <c r="R348" s="1"/>
      <c r="S348" s="1"/>
      <c r="T348" s="1"/>
      <c r="AR348" s="1"/>
      <c r="AS348" s="1"/>
      <c r="AU348" s="1"/>
    </row>
    <row r="349" spans="1:48" ht="30" customHeight="1" x14ac:dyDescent="0.3">
      <c r="A349" s="5"/>
      <c r="B349" s="5"/>
      <c r="C349" s="5"/>
      <c r="D349" s="6"/>
      <c r="E349" s="8"/>
      <c r="F349" s="8"/>
      <c r="G349" s="8"/>
      <c r="H349" s="8"/>
      <c r="I349" s="8"/>
      <c r="J349" s="8"/>
      <c r="K349" s="8"/>
      <c r="L349" s="8"/>
      <c r="M349" s="5"/>
      <c r="N349" s="1"/>
      <c r="O349" s="1"/>
      <c r="P349" s="1"/>
      <c r="Q349" s="1"/>
      <c r="R349" s="1"/>
      <c r="S349" s="1"/>
      <c r="T349" s="1"/>
      <c r="AR349" s="1"/>
      <c r="AS349" s="1"/>
      <c r="AU349" s="1"/>
    </row>
    <row r="350" spans="1:48" ht="30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48" ht="30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48" ht="30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48" ht="30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48" ht="30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48" ht="30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48" ht="30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48" ht="30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48" ht="30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48" ht="30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48" ht="30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48" ht="30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48" ht="30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48" ht="30" customHeight="1" x14ac:dyDescent="0.3">
      <c r="A363" s="5" t="s">
        <v>220</v>
      </c>
      <c r="B363" s="6"/>
      <c r="C363" s="6"/>
      <c r="D363" s="6"/>
      <c r="E363" s="6"/>
      <c r="F363" s="8"/>
      <c r="G363" s="6"/>
      <c r="H363" s="8"/>
      <c r="I363" s="6"/>
      <c r="J363" s="8"/>
      <c r="K363" s="6"/>
      <c r="L363" s="8"/>
      <c r="M363" s="6"/>
      <c r="N363" t="s">
        <v>874</v>
      </c>
    </row>
    <row r="364" spans="1:48" ht="30" customHeight="1" x14ac:dyDescent="0.3">
      <c r="A364" s="5" t="s">
        <v>192</v>
      </c>
      <c r="B364" s="5" t="s">
        <v>588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Q364" s="1" t="s">
        <v>939</v>
      </c>
    </row>
    <row r="365" spans="1:48" ht="30" customHeight="1" x14ac:dyDescent="0.3">
      <c r="A365" s="5" t="s">
        <v>941</v>
      </c>
      <c r="B365" s="5" t="s">
        <v>327</v>
      </c>
      <c r="C365" s="5" t="s">
        <v>597</v>
      </c>
      <c r="D365" s="6">
        <v>1</v>
      </c>
      <c r="E365" s="8"/>
      <c r="F365" s="8"/>
      <c r="G365" s="8"/>
      <c r="H365" s="8"/>
      <c r="I365" s="8"/>
      <c r="J365" s="8"/>
      <c r="K365" s="8"/>
      <c r="L365" s="8"/>
      <c r="M365" s="5"/>
      <c r="N365" s="1" t="s">
        <v>329</v>
      </c>
      <c r="O365" s="1" t="s">
        <v>588</v>
      </c>
      <c r="P365" s="1" t="s">
        <v>588</v>
      </c>
      <c r="Q365" s="1" t="s">
        <v>939</v>
      </c>
      <c r="R365" s="1" t="s">
        <v>586</v>
      </c>
      <c r="S365" s="1" t="s">
        <v>596</v>
      </c>
      <c r="T365" s="1" t="s">
        <v>596</v>
      </c>
      <c r="AR365" s="1" t="s">
        <v>588</v>
      </c>
      <c r="AS365" s="1" t="s">
        <v>588</v>
      </c>
      <c r="AU365" s="1" t="s">
        <v>462</v>
      </c>
      <c r="AV365">
        <v>215</v>
      </c>
    </row>
    <row r="366" spans="1:48" ht="30" customHeight="1" x14ac:dyDescent="0.3">
      <c r="A366" s="5" t="s">
        <v>965</v>
      </c>
      <c r="B366" s="5" t="s">
        <v>962</v>
      </c>
      <c r="C366" s="5" t="s">
        <v>603</v>
      </c>
      <c r="D366" s="6">
        <v>12</v>
      </c>
      <c r="E366" s="8"/>
      <c r="F366" s="8"/>
      <c r="G366" s="8"/>
      <c r="H366" s="8"/>
      <c r="I366" s="8"/>
      <c r="J366" s="8"/>
      <c r="K366" s="8"/>
      <c r="L366" s="8"/>
      <c r="M366" s="5"/>
      <c r="N366" s="1" t="s">
        <v>330</v>
      </c>
      <c r="O366" s="1" t="s">
        <v>588</v>
      </c>
      <c r="P366" s="1" t="s">
        <v>588</v>
      </c>
      <c r="Q366" s="1" t="s">
        <v>939</v>
      </c>
      <c r="R366" s="1" t="s">
        <v>586</v>
      </c>
      <c r="S366" s="1" t="s">
        <v>596</v>
      </c>
      <c r="T366" s="1" t="s">
        <v>596</v>
      </c>
      <c r="AR366" s="1" t="s">
        <v>588</v>
      </c>
      <c r="AS366" s="1" t="s">
        <v>588</v>
      </c>
      <c r="AU366" s="1" t="s">
        <v>496</v>
      </c>
      <c r="AV366">
        <v>216</v>
      </c>
    </row>
    <row r="367" spans="1:48" ht="30" customHeight="1" x14ac:dyDescent="0.3">
      <c r="A367" s="5" t="s">
        <v>965</v>
      </c>
      <c r="B367" s="5" t="s">
        <v>963</v>
      </c>
      <c r="C367" s="5" t="s">
        <v>603</v>
      </c>
      <c r="D367" s="6">
        <v>4</v>
      </c>
      <c r="E367" s="8"/>
      <c r="F367" s="8"/>
      <c r="G367" s="8"/>
      <c r="H367" s="8"/>
      <c r="I367" s="8"/>
      <c r="J367" s="8"/>
      <c r="K367" s="8"/>
      <c r="L367" s="8"/>
      <c r="M367" s="5"/>
      <c r="N367" s="1" t="s">
        <v>331</v>
      </c>
      <c r="O367" s="1" t="s">
        <v>588</v>
      </c>
      <c r="P367" s="1" t="s">
        <v>588</v>
      </c>
      <c r="Q367" s="1" t="s">
        <v>939</v>
      </c>
      <c r="R367" s="1" t="s">
        <v>586</v>
      </c>
      <c r="S367" s="1" t="s">
        <v>596</v>
      </c>
      <c r="T367" s="1" t="s">
        <v>596</v>
      </c>
      <c r="AR367" s="1" t="s">
        <v>588</v>
      </c>
      <c r="AS367" s="1" t="s">
        <v>588</v>
      </c>
      <c r="AU367" s="1" t="s">
        <v>497</v>
      </c>
      <c r="AV367">
        <v>217</v>
      </c>
    </row>
    <row r="368" spans="1:48" ht="30" customHeight="1" x14ac:dyDescent="0.3">
      <c r="A368" s="5" t="s">
        <v>964</v>
      </c>
      <c r="B368" s="5" t="s">
        <v>940</v>
      </c>
      <c r="C368" s="5" t="s">
        <v>603</v>
      </c>
      <c r="D368" s="6">
        <v>41</v>
      </c>
      <c r="E368" s="8"/>
      <c r="F368" s="8"/>
      <c r="G368" s="8"/>
      <c r="H368" s="8"/>
      <c r="I368" s="8"/>
      <c r="J368" s="8"/>
      <c r="K368" s="8"/>
      <c r="L368" s="8"/>
      <c r="M368" s="5"/>
      <c r="N368" s="1" t="s">
        <v>328</v>
      </c>
      <c r="O368" s="1" t="s">
        <v>588</v>
      </c>
      <c r="P368" s="1" t="s">
        <v>588</v>
      </c>
      <c r="Q368" s="1" t="s">
        <v>939</v>
      </c>
      <c r="R368" s="1" t="s">
        <v>586</v>
      </c>
      <c r="S368" s="1" t="s">
        <v>596</v>
      </c>
      <c r="T368" s="1" t="s">
        <v>596</v>
      </c>
      <c r="AR368" s="1" t="s">
        <v>588</v>
      </c>
      <c r="AS368" s="1" t="s">
        <v>588</v>
      </c>
      <c r="AU368" s="1" t="s">
        <v>484</v>
      </c>
      <c r="AV368">
        <v>218</v>
      </c>
    </row>
    <row r="369" spans="1:48" ht="30" customHeight="1" x14ac:dyDescent="0.3">
      <c r="A369" s="5" t="s">
        <v>964</v>
      </c>
      <c r="B369" s="5" t="s">
        <v>944</v>
      </c>
      <c r="C369" s="5" t="s">
        <v>603</v>
      </c>
      <c r="D369" s="6">
        <v>40</v>
      </c>
      <c r="E369" s="8"/>
      <c r="F369" s="8"/>
      <c r="G369" s="8"/>
      <c r="H369" s="8"/>
      <c r="I369" s="8"/>
      <c r="J369" s="8"/>
      <c r="K369" s="8"/>
      <c r="L369" s="8"/>
      <c r="M369" s="5"/>
      <c r="N369" s="1" t="s">
        <v>333</v>
      </c>
      <c r="O369" s="1" t="s">
        <v>588</v>
      </c>
      <c r="P369" s="1" t="s">
        <v>588</v>
      </c>
      <c r="Q369" s="1" t="s">
        <v>939</v>
      </c>
      <c r="R369" s="1" t="s">
        <v>586</v>
      </c>
      <c r="S369" s="1" t="s">
        <v>596</v>
      </c>
      <c r="T369" s="1" t="s">
        <v>596</v>
      </c>
      <c r="AR369" s="1" t="s">
        <v>588</v>
      </c>
      <c r="AS369" s="1" t="s">
        <v>588</v>
      </c>
      <c r="AU369" s="1" t="s">
        <v>495</v>
      </c>
      <c r="AV369">
        <v>219</v>
      </c>
    </row>
    <row r="370" spans="1:48" ht="30" customHeight="1" x14ac:dyDescent="0.3">
      <c r="A370" s="5" t="s">
        <v>936</v>
      </c>
      <c r="B370" s="5" t="s">
        <v>970</v>
      </c>
      <c r="C370" s="5" t="s">
        <v>603</v>
      </c>
      <c r="D370" s="6">
        <v>40</v>
      </c>
      <c r="E370" s="8"/>
      <c r="F370" s="8"/>
      <c r="G370" s="8"/>
      <c r="H370" s="8"/>
      <c r="I370" s="8"/>
      <c r="J370" s="8"/>
      <c r="K370" s="8"/>
      <c r="L370" s="8"/>
      <c r="M370" s="5"/>
      <c r="N370" s="1" t="s">
        <v>337</v>
      </c>
      <c r="O370" s="1" t="s">
        <v>588</v>
      </c>
      <c r="P370" s="1" t="s">
        <v>588</v>
      </c>
      <c r="Q370" s="1" t="s">
        <v>939</v>
      </c>
      <c r="R370" s="1" t="s">
        <v>586</v>
      </c>
      <c r="S370" s="1" t="s">
        <v>596</v>
      </c>
      <c r="T370" s="1" t="s">
        <v>596</v>
      </c>
      <c r="AR370" s="1" t="s">
        <v>588</v>
      </c>
      <c r="AS370" s="1" t="s">
        <v>588</v>
      </c>
      <c r="AU370" s="1" t="s">
        <v>488</v>
      </c>
      <c r="AV370">
        <v>220</v>
      </c>
    </row>
    <row r="371" spans="1:48" ht="30" customHeight="1" x14ac:dyDescent="0.3">
      <c r="A371" s="5" t="s">
        <v>968</v>
      </c>
      <c r="B371" s="5" t="s">
        <v>207</v>
      </c>
      <c r="C371" s="5" t="s">
        <v>597</v>
      </c>
      <c r="D371" s="6">
        <v>6</v>
      </c>
      <c r="E371" s="8"/>
      <c r="F371" s="8"/>
      <c r="G371" s="8"/>
      <c r="H371" s="8"/>
      <c r="I371" s="8"/>
      <c r="J371" s="8"/>
      <c r="K371" s="8"/>
      <c r="L371" s="8"/>
      <c r="M371" s="5"/>
      <c r="N371" s="1" t="s">
        <v>336</v>
      </c>
      <c r="O371" s="1" t="s">
        <v>588</v>
      </c>
      <c r="P371" s="1" t="s">
        <v>588</v>
      </c>
      <c r="Q371" s="1" t="s">
        <v>939</v>
      </c>
      <c r="R371" s="1" t="s">
        <v>586</v>
      </c>
      <c r="S371" s="1" t="s">
        <v>596</v>
      </c>
      <c r="T371" s="1" t="s">
        <v>596</v>
      </c>
      <c r="AR371" s="1" t="s">
        <v>588</v>
      </c>
      <c r="AS371" s="1" t="s">
        <v>588</v>
      </c>
      <c r="AU371" s="1" t="s">
        <v>485</v>
      </c>
      <c r="AV371">
        <v>221</v>
      </c>
    </row>
    <row r="372" spans="1:48" ht="30" customHeight="1" x14ac:dyDescent="0.3">
      <c r="A372" s="5" t="s">
        <v>934</v>
      </c>
      <c r="B372" s="5" t="s">
        <v>1017</v>
      </c>
      <c r="C372" s="5" t="s">
        <v>597</v>
      </c>
      <c r="D372" s="6">
        <v>31</v>
      </c>
      <c r="E372" s="8"/>
      <c r="F372" s="8"/>
      <c r="G372" s="8"/>
      <c r="H372" s="8"/>
      <c r="I372" s="8"/>
      <c r="J372" s="8"/>
      <c r="K372" s="8"/>
      <c r="L372" s="8"/>
      <c r="M372" s="5"/>
      <c r="N372" s="1" t="s">
        <v>334</v>
      </c>
      <c r="O372" s="1" t="s">
        <v>588</v>
      </c>
      <c r="P372" s="1" t="s">
        <v>588</v>
      </c>
      <c r="Q372" s="1" t="s">
        <v>939</v>
      </c>
      <c r="R372" s="1" t="s">
        <v>586</v>
      </c>
      <c r="S372" s="1" t="s">
        <v>596</v>
      </c>
      <c r="T372" s="1" t="s">
        <v>596</v>
      </c>
      <c r="AR372" s="1" t="s">
        <v>588</v>
      </c>
      <c r="AS372" s="1" t="s">
        <v>588</v>
      </c>
      <c r="AU372" s="1" t="s">
        <v>486</v>
      </c>
      <c r="AV372">
        <v>222</v>
      </c>
    </row>
    <row r="373" spans="1:48" ht="30" customHeight="1" x14ac:dyDescent="0.3">
      <c r="A373" s="5" t="s">
        <v>935</v>
      </c>
      <c r="B373" s="5" t="s">
        <v>969</v>
      </c>
      <c r="C373" s="5" t="s">
        <v>603</v>
      </c>
      <c r="D373" s="6">
        <v>178</v>
      </c>
      <c r="E373" s="8"/>
      <c r="F373" s="8"/>
      <c r="G373" s="8"/>
      <c r="H373" s="8"/>
      <c r="I373" s="8"/>
      <c r="J373" s="8"/>
      <c r="K373" s="8"/>
      <c r="L373" s="8"/>
      <c r="M373" s="5"/>
      <c r="N373" s="1" t="s">
        <v>335</v>
      </c>
      <c r="O373" s="1" t="s">
        <v>588</v>
      </c>
      <c r="P373" s="1" t="s">
        <v>588</v>
      </c>
      <c r="Q373" s="1" t="s">
        <v>939</v>
      </c>
      <c r="R373" s="1" t="s">
        <v>586</v>
      </c>
      <c r="S373" s="1" t="s">
        <v>596</v>
      </c>
      <c r="T373" s="1" t="s">
        <v>596</v>
      </c>
      <c r="AR373" s="1" t="s">
        <v>588</v>
      </c>
      <c r="AS373" s="1" t="s">
        <v>588</v>
      </c>
      <c r="AU373" s="1" t="s">
        <v>489</v>
      </c>
      <c r="AV373">
        <v>292</v>
      </c>
    </row>
    <row r="374" spans="1:48" ht="30" customHeight="1" x14ac:dyDescent="0.3">
      <c r="A374" s="5" t="s">
        <v>967</v>
      </c>
      <c r="B374" s="5" t="s">
        <v>195</v>
      </c>
      <c r="C374" s="5" t="s">
        <v>597</v>
      </c>
      <c r="D374" s="6">
        <v>2</v>
      </c>
      <c r="E374" s="8"/>
      <c r="F374" s="8"/>
      <c r="G374" s="8"/>
      <c r="H374" s="8"/>
      <c r="I374" s="8"/>
      <c r="J374" s="8"/>
      <c r="K374" s="8"/>
      <c r="L374" s="8"/>
      <c r="M374" s="5"/>
      <c r="N374" s="1" t="s">
        <v>338</v>
      </c>
      <c r="O374" s="1" t="s">
        <v>588</v>
      </c>
      <c r="P374" s="1" t="s">
        <v>588</v>
      </c>
      <c r="Q374" s="1" t="s">
        <v>939</v>
      </c>
      <c r="R374" s="1" t="s">
        <v>586</v>
      </c>
      <c r="S374" s="1" t="s">
        <v>596</v>
      </c>
      <c r="T374" s="1" t="s">
        <v>596</v>
      </c>
      <c r="AR374" s="1" t="s">
        <v>588</v>
      </c>
      <c r="AS374" s="1" t="s">
        <v>588</v>
      </c>
      <c r="AU374" s="1" t="s">
        <v>487</v>
      </c>
      <c r="AV374">
        <v>225</v>
      </c>
    </row>
    <row r="375" spans="1:48" ht="30" customHeight="1" x14ac:dyDescent="0.3">
      <c r="A375" s="5" t="s">
        <v>966</v>
      </c>
      <c r="B375" s="5" t="s">
        <v>206</v>
      </c>
      <c r="C375" s="5" t="s">
        <v>597</v>
      </c>
      <c r="D375" s="6">
        <v>1</v>
      </c>
      <c r="E375" s="8"/>
      <c r="F375" s="8"/>
      <c r="G375" s="8"/>
      <c r="H375" s="8"/>
      <c r="I375" s="8"/>
      <c r="J375" s="8"/>
      <c r="K375" s="8"/>
      <c r="L375" s="8"/>
      <c r="M375" s="5"/>
      <c r="N375" s="1" t="s">
        <v>341</v>
      </c>
      <c r="O375" s="1" t="s">
        <v>588</v>
      </c>
      <c r="P375" s="1" t="s">
        <v>588</v>
      </c>
      <c r="Q375" s="1" t="s">
        <v>939</v>
      </c>
      <c r="R375" s="1" t="s">
        <v>586</v>
      </c>
      <c r="S375" s="1" t="s">
        <v>596</v>
      </c>
      <c r="T375" s="1" t="s">
        <v>596</v>
      </c>
      <c r="AR375" s="1" t="s">
        <v>588</v>
      </c>
      <c r="AS375" s="1" t="s">
        <v>588</v>
      </c>
      <c r="AU375" s="1" t="s">
        <v>490</v>
      </c>
      <c r="AV375">
        <v>226</v>
      </c>
    </row>
    <row r="376" spans="1:48" ht="30" customHeight="1" x14ac:dyDescent="0.3">
      <c r="A376" s="5" t="s">
        <v>937</v>
      </c>
      <c r="B376" s="5" t="s">
        <v>1018</v>
      </c>
      <c r="C376" s="5" t="s">
        <v>597</v>
      </c>
      <c r="D376" s="6">
        <v>1</v>
      </c>
      <c r="E376" s="8"/>
      <c r="F376" s="8"/>
      <c r="G376" s="8"/>
      <c r="H376" s="8"/>
      <c r="I376" s="8"/>
      <c r="J376" s="8"/>
      <c r="K376" s="8"/>
      <c r="L376" s="8"/>
      <c r="M376" s="5"/>
      <c r="N376" s="1" t="s">
        <v>340</v>
      </c>
      <c r="O376" s="1" t="s">
        <v>588</v>
      </c>
      <c r="P376" s="1" t="s">
        <v>588</v>
      </c>
      <c r="Q376" s="1" t="s">
        <v>939</v>
      </c>
      <c r="R376" s="1" t="s">
        <v>586</v>
      </c>
      <c r="S376" s="1" t="s">
        <v>596</v>
      </c>
      <c r="T376" s="1" t="s">
        <v>596</v>
      </c>
      <c r="AR376" s="1" t="s">
        <v>588</v>
      </c>
      <c r="AS376" s="1" t="s">
        <v>588</v>
      </c>
      <c r="AU376" s="1" t="s">
        <v>491</v>
      </c>
      <c r="AV376">
        <v>227</v>
      </c>
    </row>
    <row r="377" spans="1:48" ht="30" customHeight="1" x14ac:dyDescent="0.3">
      <c r="A377" s="5" t="s">
        <v>942</v>
      </c>
      <c r="B377" s="5" t="s">
        <v>188</v>
      </c>
      <c r="C377" s="5" t="s">
        <v>603</v>
      </c>
      <c r="D377" s="6">
        <v>38</v>
      </c>
      <c r="E377" s="8"/>
      <c r="F377" s="8"/>
      <c r="G377" s="8"/>
      <c r="H377" s="8"/>
      <c r="I377" s="8"/>
      <c r="J377" s="8"/>
      <c r="K377" s="8"/>
      <c r="L377" s="8"/>
      <c r="M377" s="5"/>
      <c r="N377" s="1" t="s">
        <v>342</v>
      </c>
      <c r="O377" s="1" t="s">
        <v>588</v>
      </c>
      <c r="P377" s="1" t="s">
        <v>588</v>
      </c>
      <c r="Q377" s="1" t="s">
        <v>939</v>
      </c>
      <c r="R377" s="1" t="s">
        <v>586</v>
      </c>
      <c r="S377" s="1" t="s">
        <v>596</v>
      </c>
      <c r="T377" s="1" t="s">
        <v>596</v>
      </c>
      <c r="AR377" s="1" t="s">
        <v>588</v>
      </c>
      <c r="AS377" s="1" t="s">
        <v>588</v>
      </c>
      <c r="AU377" s="1" t="s">
        <v>492</v>
      </c>
      <c r="AV377">
        <v>294</v>
      </c>
    </row>
    <row r="378" spans="1:48" ht="30" customHeight="1" x14ac:dyDescent="0.3">
      <c r="A378" s="5" t="s">
        <v>942</v>
      </c>
      <c r="B378" s="5" t="s">
        <v>189</v>
      </c>
      <c r="C378" s="5" t="s">
        <v>603</v>
      </c>
      <c r="D378" s="6">
        <v>59</v>
      </c>
      <c r="E378" s="8"/>
      <c r="F378" s="8"/>
      <c r="G378" s="8"/>
      <c r="H378" s="8"/>
      <c r="I378" s="8"/>
      <c r="J378" s="8"/>
      <c r="K378" s="8"/>
      <c r="L378" s="8"/>
      <c r="M378" s="5"/>
      <c r="N378" s="1" t="s">
        <v>343</v>
      </c>
      <c r="O378" s="1" t="s">
        <v>588</v>
      </c>
      <c r="P378" s="1" t="s">
        <v>588</v>
      </c>
      <c r="Q378" s="1" t="s">
        <v>939</v>
      </c>
      <c r="R378" s="1" t="s">
        <v>586</v>
      </c>
      <c r="S378" s="1" t="s">
        <v>596</v>
      </c>
      <c r="T378" s="1" t="s">
        <v>596</v>
      </c>
      <c r="AR378" s="1" t="s">
        <v>588</v>
      </c>
      <c r="AS378" s="1" t="s">
        <v>588</v>
      </c>
      <c r="AU378" s="1" t="s">
        <v>493</v>
      </c>
      <c r="AV378">
        <v>295</v>
      </c>
    </row>
    <row r="379" spans="1:48" ht="30" customHeight="1" x14ac:dyDescent="0.3">
      <c r="A379" s="5" t="s">
        <v>971</v>
      </c>
      <c r="B379" s="5" t="s">
        <v>260</v>
      </c>
      <c r="C379" s="5" t="s">
        <v>603</v>
      </c>
      <c r="D379" s="6">
        <v>20</v>
      </c>
      <c r="E379" s="8"/>
      <c r="F379" s="8"/>
      <c r="G379" s="8"/>
      <c r="H379" s="8"/>
      <c r="I379" s="8"/>
      <c r="J379" s="8"/>
      <c r="K379" s="8"/>
      <c r="L379" s="8"/>
      <c r="M379" s="5"/>
      <c r="N379" s="1" t="s">
        <v>339</v>
      </c>
      <c r="O379" s="1" t="s">
        <v>588</v>
      </c>
      <c r="P379" s="1" t="s">
        <v>588</v>
      </c>
      <c r="Q379" s="1" t="s">
        <v>939</v>
      </c>
      <c r="R379" s="1" t="s">
        <v>586</v>
      </c>
      <c r="S379" s="1" t="s">
        <v>596</v>
      </c>
      <c r="T379" s="1" t="s">
        <v>596</v>
      </c>
      <c r="AR379" s="1" t="s">
        <v>588</v>
      </c>
      <c r="AS379" s="1" t="s">
        <v>588</v>
      </c>
      <c r="AU379" s="1" t="s">
        <v>455</v>
      </c>
      <c r="AV379">
        <v>229</v>
      </c>
    </row>
    <row r="380" spans="1:48" ht="30" customHeight="1" x14ac:dyDescent="0.3">
      <c r="A380" s="5" t="s">
        <v>938</v>
      </c>
      <c r="B380" s="5" t="s">
        <v>346</v>
      </c>
      <c r="C380" s="5" t="s">
        <v>602</v>
      </c>
      <c r="D380" s="6">
        <v>580</v>
      </c>
      <c r="E380" s="8"/>
      <c r="F380" s="8"/>
      <c r="G380" s="8"/>
      <c r="H380" s="8"/>
      <c r="I380" s="8"/>
      <c r="J380" s="8"/>
      <c r="K380" s="8"/>
      <c r="L380" s="8"/>
      <c r="M380" s="5"/>
      <c r="N380" s="1" t="s">
        <v>344</v>
      </c>
      <c r="O380" s="1" t="s">
        <v>588</v>
      </c>
      <c r="P380" s="1" t="s">
        <v>588</v>
      </c>
      <c r="Q380" s="1" t="s">
        <v>939</v>
      </c>
      <c r="R380" s="1" t="s">
        <v>586</v>
      </c>
      <c r="S380" s="1" t="s">
        <v>596</v>
      </c>
      <c r="T380" s="1" t="s">
        <v>596</v>
      </c>
      <c r="AR380" s="1" t="s">
        <v>588</v>
      </c>
      <c r="AS380" s="1" t="s">
        <v>588</v>
      </c>
      <c r="AU380" s="1" t="s">
        <v>494</v>
      </c>
      <c r="AV380">
        <v>296</v>
      </c>
    </row>
    <row r="381" spans="1:48" ht="30" customHeight="1" x14ac:dyDescent="0.3">
      <c r="A381" s="5" t="s">
        <v>943</v>
      </c>
      <c r="B381" s="5" t="s">
        <v>1019</v>
      </c>
      <c r="C381" s="5" t="s">
        <v>602</v>
      </c>
      <c r="D381" s="6">
        <v>55</v>
      </c>
      <c r="E381" s="8"/>
      <c r="F381" s="8"/>
      <c r="G381" s="8"/>
      <c r="H381" s="8"/>
      <c r="I381" s="8"/>
      <c r="J381" s="8"/>
      <c r="K381" s="8"/>
      <c r="L381" s="8"/>
      <c r="M381" s="5"/>
      <c r="N381" s="1" t="s">
        <v>345</v>
      </c>
      <c r="O381" s="1" t="s">
        <v>588</v>
      </c>
      <c r="P381" s="1" t="s">
        <v>588</v>
      </c>
      <c r="Q381" s="1" t="s">
        <v>939</v>
      </c>
      <c r="R381" s="1" t="s">
        <v>586</v>
      </c>
      <c r="S381" s="1" t="s">
        <v>596</v>
      </c>
      <c r="T381" s="1" t="s">
        <v>596</v>
      </c>
      <c r="AR381" s="1" t="s">
        <v>588</v>
      </c>
      <c r="AS381" s="1" t="s">
        <v>588</v>
      </c>
      <c r="AU381" s="1" t="s">
        <v>644</v>
      </c>
      <c r="AV381">
        <v>297</v>
      </c>
    </row>
    <row r="382" spans="1:48" ht="30" customHeight="1" x14ac:dyDescent="0.3">
      <c r="A382" s="5" t="s">
        <v>933</v>
      </c>
      <c r="B382" s="5" t="s">
        <v>208</v>
      </c>
      <c r="C382" s="5" t="s">
        <v>619</v>
      </c>
      <c r="D382" s="6">
        <v>1</v>
      </c>
      <c r="E382" s="8"/>
      <c r="F382" s="8"/>
      <c r="G382" s="8"/>
      <c r="H382" s="8"/>
      <c r="I382" s="8"/>
      <c r="J382" s="8"/>
      <c r="K382" s="8"/>
      <c r="L382" s="8"/>
      <c r="M382" s="5"/>
      <c r="N382" s="1" t="s">
        <v>658</v>
      </c>
      <c r="O382" s="1" t="s">
        <v>588</v>
      </c>
      <c r="P382" s="1" t="s">
        <v>588</v>
      </c>
      <c r="Q382" s="1" t="s">
        <v>939</v>
      </c>
      <c r="R382" s="1" t="s">
        <v>596</v>
      </c>
      <c r="S382" s="1" t="s">
        <v>596</v>
      </c>
      <c r="T382" s="1" t="s">
        <v>586</v>
      </c>
      <c r="AR382" s="1" t="s">
        <v>588</v>
      </c>
      <c r="AS382" s="1" t="s">
        <v>588</v>
      </c>
      <c r="AU382" s="1" t="s">
        <v>149</v>
      </c>
      <c r="AV382">
        <v>293</v>
      </c>
    </row>
    <row r="383" spans="1:48" ht="30" customHeight="1" x14ac:dyDescent="0.3">
      <c r="A383" s="5" t="s">
        <v>975</v>
      </c>
      <c r="B383" s="5" t="s">
        <v>251</v>
      </c>
      <c r="C383" s="5" t="s">
        <v>619</v>
      </c>
      <c r="D383" s="6">
        <v>1</v>
      </c>
      <c r="E383" s="8"/>
      <c r="F383" s="8"/>
      <c r="G383" s="8"/>
      <c r="H383" s="8"/>
      <c r="I383" s="8"/>
      <c r="J383" s="8"/>
      <c r="K383" s="8"/>
      <c r="L383" s="8"/>
      <c r="M383" s="5"/>
      <c r="N383" s="1" t="s">
        <v>650</v>
      </c>
      <c r="O383" s="1" t="s">
        <v>588</v>
      </c>
      <c r="P383" s="1" t="s">
        <v>588</v>
      </c>
      <c r="Q383" s="1" t="s">
        <v>939</v>
      </c>
      <c r="R383" s="1" t="s">
        <v>596</v>
      </c>
      <c r="S383" s="1" t="s">
        <v>596</v>
      </c>
      <c r="T383" s="1" t="s">
        <v>586</v>
      </c>
      <c r="AR383" s="1" t="s">
        <v>588</v>
      </c>
      <c r="AS383" s="1" t="s">
        <v>588</v>
      </c>
      <c r="AU383" s="1" t="s">
        <v>151</v>
      </c>
      <c r="AV383">
        <v>210</v>
      </c>
    </row>
    <row r="384" spans="1:48" ht="30" customHeight="1" x14ac:dyDescent="0.3">
      <c r="A384" s="5" t="s">
        <v>974</v>
      </c>
      <c r="B384" s="5" t="s">
        <v>973</v>
      </c>
      <c r="C384" s="5" t="s">
        <v>619</v>
      </c>
      <c r="D384" s="6">
        <v>1</v>
      </c>
      <c r="E384" s="8"/>
      <c r="F384" s="8"/>
      <c r="G384" s="8"/>
      <c r="H384" s="8"/>
      <c r="I384" s="8"/>
      <c r="J384" s="8"/>
      <c r="K384" s="8"/>
      <c r="L384" s="8"/>
      <c r="M384" s="5"/>
      <c r="N384" s="1" t="s">
        <v>651</v>
      </c>
      <c r="O384" s="1" t="s">
        <v>588</v>
      </c>
      <c r="P384" s="1" t="s">
        <v>588</v>
      </c>
      <c r="Q384" s="1" t="s">
        <v>939</v>
      </c>
      <c r="R384" s="1" t="s">
        <v>596</v>
      </c>
      <c r="S384" s="1" t="s">
        <v>596</v>
      </c>
      <c r="T384" s="1" t="s">
        <v>586</v>
      </c>
      <c r="AR384" s="1" t="s">
        <v>588</v>
      </c>
      <c r="AS384" s="1" t="s">
        <v>588</v>
      </c>
      <c r="AU384" s="1" t="s">
        <v>148</v>
      </c>
      <c r="AV384">
        <v>260</v>
      </c>
    </row>
    <row r="385" spans="1:48" ht="30" customHeight="1" x14ac:dyDescent="0.3">
      <c r="A385" s="5" t="s">
        <v>972</v>
      </c>
      <c r="B385" s="5" t="s">
        <v>198</v>
      </c>
      <c r="C385" s="5" t="s">
        <v>619</v>
      </c>
      <c r="D385" s="6">
        <v>1</v>
      </c>
      <c r="E385" s="8"/>
      <c r="F385" s="8"/>
      <c r="G385" s="8"/>
      <c r="H385" s="8"/>
      <c r="I385" s="8"/>
      <c r="J385" s="8"/>
      <c r="K385" s="8"/>
      <c r="L385" s="8"/>
      <c r="M385" s="5"/>
      <c r="N385" s="1" t="s">
        <v>638</v>
      </c>
      <c r="O385" s="1" t="s">
        <v>588</v>
      </c>
      <c r="P385" s="1" t="s">
        <v>588</v>
      </c>
      <c r="Q385" s="1" t="s">
        <v>939</v>
      </c>
      <c r="R385" s="1" t="s">
        <v>596</v>
      </c>
      <c r="S385" s="1" t="s">
        <v>596</v>
      </c>
      <c r="T385" s="1" t="s">
        <v>586</v>
      </c>
      <c r="AR385" s="1" t="s">
        <v>588</v>
      </c>
      <c r="AS385" s="1" t="s">
        <v>588</v>
      </c>
      <c r="AU385" s="1" t="s">
        <v>153</v>
      </c>
      <c r="AV385">
        <v>263</v>
      </c>
    </row>
    <row r="386" spans="1:48" ht="30" customHeight="1" x14ac:dyDescent="0.3">
      <c r="A386" s="5"/>
      <c r="B386" s="5"/>
      <c r="C386" s="5"/>
      <c r="D386" s="6"/>
      <c r="E386" s="8"/>
      <c r="F386" s="8"/>
      <c r="G386" s="8"/>
      <c r="H386" s="8"/>
      <c r="I386" s="8"/>
      <c r="J386" s="8"/>
      <c r="K386" s="8"/>
      <c r="L386" s="8"/>
      <c r="M386" s="5"/>
      <c r="N386" s="1"/>
      <c r="O386" s="1"/>
      <c r="P386" s="1"/>
      <c r="Q386" s="1"/>
      <c r="R386" s="1"/>
      <c r="S386" s="1"/>
      <c r="T386" s="1"/>
      <c r="AR386" s="1"/>
      <c r="AS386" s="1"/>
      <c r="AU386" s="1"/>
    </row>
    <row r="387" spans="1:48" ht="30" customHeight="1" x14ac:dyDescent="0.3">
      <c r="A387" s="5"/>
      <c r="B387" s="5"/>
      <c r="C387" s="5"/>
      <c r="D387" s="6"/>
      <c r="E387" s="8"/>
      <c r="F387" s="8"/>
      <c r="G387" s="8"/>
      <c r="H387" s="8"/>
      <c r="I387" s="8"/>
      <c r="J387" s="8"/>
      <c r="K387" s="8"/>
      <c r="L387" s="8"/>
      <c r="M387" s="5"/>
      <c r="N387" s="1"/>
      <c r="O387" s="1"/>
      <c r="P387" s="1"/>
      <c r="Q387" s="1"/>
      <c r="R387" s="1"/>
      <c r="S387" s="1"/>
      <c r="T387" s="1"/>
      <c r="AR387" s="1"/>
      <c r="AS387" s="1"/>
      <c r="AU387" s="1"/>
    </row>
    <row r="388" spans="1:48" ht="30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48" ht="30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48" ht="30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48" ht="30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48" ht="30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48" ht="30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48" ht="30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48" ht="30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48" ht="30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48" ht="30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48" ht="30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48" ht="30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48" ht="30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48" ht="30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48" ht="30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48" ht="30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48" ht="30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48" ht="30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48" ht="30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48" ht="30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48" ht="30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48" ht="30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48" ht="30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48" ht="30" customHeight="1" x14ac:dyDescent="0.3">
      <c r="A411" s="5" t="s">
        <v>220</v>
      </c>
      <c r="B411" s="6"/>
      <c r="C411" s="6"/>
      <c r="D411" s="6"/>
      <c r="E411" s="6"/>
      <c r="F411" s="8"/>
      <c r="G411" s="6"/>
      <c r="H411" s="8"/>
      <c r="I411" s="6"/>
      <c r="J411" s="8"/>
      <c r="K411" s="6"/>
      <c r="L411" s="8"/>
      <c r="M411" s="6"/>
      <c r="N411" t="s">
        <v>874</v>
      </c>
    </row>
    <row r="412" spans="1:48" ht="30" customHeight="1" x14ac:dyDescent="0.3">
      <c r="A412" s="5" t="s">
        <v>185</v>
      </c>
      <c r="B412" s="5" t="s">
        <v>588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Q412" s="1" t="s">
        <v>956</v>
      </c>
    </row>
    <row r="413" spans="1:48" ht="30" customHeight="1" x14ac:dyDescent="0.3">
      <c r="A413" s="5" t="s">
        <v>951</v>
      </c>
      <c r="B413" s="5" t="s">
        <v>1028</v>
      </c>
      <c r="C413" s="5" t="s">
        <v>626</v>
      </c>
      <c r="D413" s="128">
        <v>1</v>
      </c>
      <c r="E413" s="8"/>
      <c r="F413" s="8"/>
      <c r="G413" s="8"/>
      <c r="H413" s="8"/>
      <c r="I413" s="8"/>
      <c r="J413" s="8"/>
      <c r="K413" s="8"/>
      <c r="L413" s="8"/>
      <c r="M413" s="5"/>
      <c r="N413" s="1" t="s">
        <v>639</v>
      </c>
      <c r="O413" s="1" t="s">
        <v>588</v>
      </c>
      <c r="P413" s="1" t="s">
        <v>588</v>
      </c>
      <c r="Q413" s="1" t="s">
        <v>956</v>
      </c>
      <c r="R413" s="1" t="s">
        <v>596</v>
      </c>
      <c r="S413" s="1" t="s">
        <v>596</v>
      </c>
      <c r="T413" s="1" t="s">
        <v>586</v>
      </c>
      <c r="AR413" s="1" t="s">
        <v>588</v>
      </c>
      <c r="AS413" s="1" t="s">
        <v>588</v>
      </c>
      <c r="AU413" s="1" t="s">
        <v>674</v>
      </c>
      <c r="AV413">
        <v>234</v>
      </c>
    </row>
    <row r="414" spans="1:48" ht="30" customHeight="1" x14ac:dyDescent="0.3">
      <c r="A414" s="5" t="s">
        <v>259</v>
      </c>
      <c r="B414" s="5" t="s">
        <v>237</v>
      </c>
      <c r="C414" s="5" t="s">
        <v>626</v>
      </c>
      <c r="D414" s="128">
        <v>1</v>
      </c>
      <c r="E414" s="8"/>
      <c r="F414" s="8"/>
      <c r="G414" s="8"/>
      <c r="H414" s="8"/>
      <c r="I414" s="8"/>
      <c r="J414" s="8"/>
      <c r="K414" s="8"/>
      <c r="L414" s="8"/>
      <c r="M414" s="5"/>
      <c r="N414" s="1" t="s">
        <v>348</v>
      </c>
      <c r="O414" s="1" t="s">
        <v>588</v>
      </c>
      <c r="P414" s="1" t="s">
        <v>588</v>
      </c>
      <c r="Q414" s="1" t="s">
        <v>956</v>
      </c>
      <c r="R414" s="1" t="s">
        <v>586</v>
      </c>
      <c r="S414" s="1" t="s">
        <v>596</v>
      </c>
      <c r="T414" s="1" t="s">
        <v>596</v>
      </c>
      <c r="AR414" s="1" t="s">
        <v>588</v>
      </c>
      <c r="AS414" s="1" t="s">
        <v>588</v>
      </c>
      <c r="AU414" s="1" t="s">
        <v>655</v>
      </c>
      <c r="AV414">
        <v>241</v>
      </c>
    </row>
    <row r="415" spans="1:48" ht="30" customHeight="1" x14ac:dyDescent="0.3">
      <c r="A415" s="5" t="s">
        <v>951</v>
      </c>
      <c r="B415" s="5" t="s">
        <v>1029</v>
      </c>
      <c r="C415" s="5" t="s">
        <v>626</v>
      </c>
      <c r="D415" s="128">
        <v>1</v>
      </c>
      <c r="E415" s="8"/>
      <c r="F415" s="8"/>
      <c r="G415" s="8"/>
      <c r="H415" s="8"/>
      <c r="I415" s="8"/>
      <c r="J415" s="8"/>
      <c r="K415" s="8"/>
      <c r="L415" s="8"/>
      <c r="M415" s="5"/>
      <c r="N415" s="1" t="s">
        <v>649</v>
      </c>
      <c r="O415" s="1" t="s">
        <v>588</v>
      </c>
      <c r="P415" s="1" t="s">
        <v>588</v>
      </c>
      <c r="Q415" s="1" t="s">
        <v>956</v>
      </c>
      <c r="R415" s="1" t="s">
        <v>596</v>
      </c>
      <c r="S415" s="1" t="s">
        <v>596</v>
      </c>
      <c r="T415" s="1" t="s">
        <v>586</v>
      </c>
      <c r="AR415" s="1" t="s">
        <v>588</v>
      </c>
      <c r="AS415" s="1" t="s">
        <v>588</v>
      </c>
      <c r="AU415" s="1" t="s">
        <v>673</v>
      </c>
      <c r="AV415">
        <v>238</v>
      </c>
    </row>
    <row r="416" spans="1:48" ht="30" customHeight="1" x14ac:dyDescent="0.3">
      <c r="A416" s="5" t="s">
        <v>259</v>
      </c>
      <c r="B416" s="5" t="s">
        <v>238</v>
      </c>
      <c r="C416" s="5" t="s">
        <v>626</v>
      </c>
      <c r="D416" s="128">
        <v>1</v>
      </c>
      <c r="E416" s="8"/>
      <c r="F416" s="8"/>
      <c r="G416" s="8"/>
      <c r="H416" s="8"/>
      <c r="I416" s="8"/>
      <c r="J416" s="8"/>
      <c r="K416" s="8"/>
      <c r="L416" s="8"/>
      <c r="M416" s="5"/>
      <c r="N416" s="1" t="s">
        <v>347</v>
      </c>
      <c r="O416" s="1" t="s">
        <v>588</v>
      </c>
      <c r="P416" s="1" t="s">
        <v>588</v>
      </c>
      <c r="Q416" s="1" t="s">
        <v>956</v>
      </c>
      <c r="R416" s="1" t="s">
        <v>586</v>
      </c>
      <c r="S416" s="1" t="s">
        <v>596</v>
      </c>
      <c r="T416" s="1" t="s">
        <v>596</v>
      </c>
      <c r="AR416" s="1" t="s">
        <v>588</v>
      </c>
      <c r="AS416" s="1" t="s">
        <v>588</v>
      </c>
      <c r="AU416" s="1" t="s">
        <v>646</v>
      </c>
      <c r="AV416">
        <v>243</v>
      </c>
    </row>
    <row r="417" spans="1:48" ht="30" customHeight="1" x14ac:dyDescent="0.3">
      <c r="A417" s="5" t="s">
        <v>951</v>
      </c>
      <c r="B417" s="5" t="s">
        <v>1042</v>
      </c>
      <c r="C417" s="5" t="s">
        <v>626</v>
      </c>
      <c r="D417" s="128">
        <v>1</v>
      </c>
      <c r="E417" s="8"/>
      <c r="F417" s="8"/>
      <c r="G417" s="8"/>
      <c r="H417" s="8"/>
      <c r="I417" s="8"/>
      <c r="J417" s="8"/>
      <c r="K417" s="8"/>
      <c r="L417" s="8"/>
      <c r="M417" s="5"/>
      <c r="N417" s="1" t="s">
        <v>652</v>
      </c>
      <c r="O417" s="1" t="s">
        <v>588</v>
      </c>
      <c r="P417" s="1" t="s">
        <v>588</v>
      </c>
      <c r="Q417" s="1" t="s">
        <v>956</v>
      </c>
      <c r="R417" s="1" t="s">
        <v>596</v>
      </c>
      <c r="S417" s="1" t="s">
        <v>596</v>
      </c>
      <c r="T417" s="1" t="s">
        <v>586</v>
      </c>
      <c r="AR417" s="1" t="s">
        <v>588</v>
      </c>
      <c r="AS417" s="1" t="s">
        <v>588</v>
      </c>
      <c r="AU417" s="1" t="s">
        <v>667</v>
      </c>
      <c r="AV417">
        <v>235</v>
      </c>
    </row>
    <row r="418" spans="1:48" ht="30" customHeight="1" x14ac:dyDescent="0.3">
      <c r="A418" s="5" t="s">
        <v>259</v>
      </c>
      <c r="B418" s="5" t="s">
        <v>240</v>
      </c>
      <c r="C418" s="5" t="s">
        <v>626</v>
      </c>
      <c r="D418" s="128">
        <v>1</v>
      </c>
      <c r="E418" s="8"/>
      <c r="F418" s="8"/>
      <c r="G418" s="8"/>
      <c r="H418" s="8"/>
      <c r="I418" s="8"/>
      <c r="J418" s="8"/>
      <c r="K418" s="8"/>
      <c r="L418" s="8"/>
      <c r="M418" s="5"/>
      <c r="N418" s="1" t="s">
        <v>349</v>
      </c>
      <c r="O418" s="1" t="s">
        <v>588</v>
      </c>
      <c r="P418" s="1" t="s">
        <v>588</v>
      </c>
      <c r="Q418" s="1" t="s">
        <v>956</v>
      </c>
      <c r="R418" s="1" t="s">
        <v>586</v>
      </c>
      <c r="S418" s="1" t="s">
        <v>596</v>
      </c>
      <c r="T418" s="1" t="s">
        <v>596</v>
      </c>
      <c r="AR418" s="1" t="s">
        <v>588</v>
      </c>
      <c r="AS418" s="1" t="s">
        <v>588</v>
      </c>
      <c r="AU418" s="1" t="s">
        <v>647</v>
      </c>
      <c r="AV418">
        <v>244</v>
      </c>
    </row>
    <row r="419" spans="1:48" ht="30" customHeight="1" x14ac:dyDescent="0.3">
      <c r="A419" s="5" t="s">
        <v>951</v>
      </c>
      <c r="B419" s="5" t="s">
        <v>1041</v>
      </c>
      <c r="C419" s="5" t="s">
        <v>626</v>
      </c>
      <c r="D419" s="128">
        <v>20</v>
      </c>
      <c r="E419" s="8"/>
      <c r="F419" s="8"/>
      <c r="G419" s="8"/>
      <c r="H419" s="8"/>
      <c r="I419" s="8"/>
      <c r="J419" s="8"/>
      <c r="K419" s="8"/>
      <c r="L419" s="8"/>
      <c r="M419" s="5"/>
      <c r="N419" s="1" t="s">
        <v>648</v>
      </c>
      <c r="O419" s="1" t="s">
        <v>588</v>
      </c>
      <c r="P419" s="1" t="s">
        <v>588</v>
      </c>
      <c r="Q419" s="1" t="s">
        <v>956</v>
      </c>
      <c r="R419" s="1" t="s">
        <v>596</v>
      </c>
      <c r="S419" s="1" t="s">
        <v>596</v>
      </c>
      <c r="T419" s="1" t="s">
        <v>586</v>
      </c>
      <c r="AR419" s="1" t="s">
        <v>588</v>
      </c>
      <c r="AS419" s="1" t="s">
        <v>588</v>
      </c>
      <c r="AU419" s="1" t="s">
        <v>672</v>
      </c>
      <c r="AV419">
        <v>239</v>
      </c>
    </row>
    <row r="420" spans="1:48" ht="30" customHeight="1" x14ac:dyDescent="0.3">
      <c r="A420" s="5" t="s">
        <v>259</v>
      </c>
      <c r="B420" s="5" t="s">
        <v>241</v>
      </c>
      <c r="C420" s="5" t="s">
        <v>626</v>
      </c>
      <c r="D420" s="128">
        <v>20</v>
      </c>
      <c r="E420" s="8"/>
      <c r="F420" s="8"/>
      <c r="G420" s="8"/>
      <c r="H420" s="8"/>
      <c r="I420" s="8"/>
      <c r="J420" s="8"/>
      <c r="K420" s="8"/>
      <c r="L420" s="8"/>
      <c r="M420" s="5"/>
      <c r="N420" s="1" t="s">
        <v>350</v>
      </c>
      <c r="O420" s="1" t="s">
        <v>588</v>
      </c>
      <c r="P420" s="1" t="s">
        <v>588</v>
      </c>
      <c r="Q420" s="1" t="s">
        <v>956</v>
      </c>
      <c r="R420" s="1" t="s">
        <v>586</v>
      </c>
      <c r="S420" s="1" t="s">
        <v>596</v>
      </c>
      <c r="T420" s="1" t="s">
        <v>596</v>
      </c>
      <c r="AR420" s="1" t="s">
        <v>588</v>
      </c>
      <c r="AS420" s="1" t="s">
        <v>588</v>
      </c>
      <c r="AU420" s="1" t="s">
        <v>656</v>
      </c>
      <c r="AV420">
        <v>245</v>
      </c>
    </row>
    <row r="421" spans="1:48" ht="30" customHeight="1" x14ac:dyDescent="0.3">
      <c r="A421" s="5"/>
      <c r="B421" s="5"/>
      <c r="C421" s="5"/>
      <c r="D421" s="128"/>
      <c r="E421" s="8"/>
      <c r="F421" s="8"/>
      <c r="G421" s="8"/>
      <c r="H421" s="8"/>
      <c r="I421" s="8"/>
      <c r="J421" s="8"/>
      <c r="K421" s="8"/>
      <c r="L421" s="8"/>
      <c r="M421" s="5"/>
      <c r="N421" s="1"/>
      <c r="O421" s="1"/>
      <c r="P421" s="1"/>
      <c r="Q421" s="1"/>
      <c r="R421" s="1"/>
      <c r="S421" s="1"/>
      <c r="T421" s="1"/>
      <c r="AR421" s="1"/>
      <c r="AS421" s="1"/>
      <c r="AU421" s="1"/>
    </row>
    <row r="422" spans="1:48" ht="30" customHeight="1" x14ac:dyDescent="0.3">
      <c r="A422" s="5"/>
      <c r="B422" s="5"/>
      <c r="C422" s="5"/>
      <c r="D422" s="128"/>
      <c r="E422" s="8"/>
      <c r="F422" s="8"/>
      <c r="G422" s="8"/>
      <c r="H422" s="8"/>
      <c r="I422" s="8"/>
      <c r="J422" s="8"/>
      <c r="K422" s="8"/>
      <c r="L422" s="8"/>
      <c r="M422" s="5"/>
      <c r="N422" s="1"/>
      <c r="O422" s="1"/>
      <c r="P422" s="1"/>
      <c r="Q422" s="1"/>
      <c r="R422" s="1"/>
      <c r="S422" s="1"/>
      <c r="T422" s="1"/>
      <c r="AR422" s="1"/>
      <c r="AS422" s="1"/>
      <c r="AU422" s="1"/>
    </row>
    <row r="423" spans="1:48" ht="30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48" ht="30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48" ht="30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48" ht="30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48" ht="30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48" ht="30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48" ht="30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48" ht="30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48" ht="30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48" ht="30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48" ht="30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48" ht="30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48" ht="30" customHeight="1" x14ac:dyDescent="0.3">
      <c r="A435" s="5" t="s">
        <v>220</v>
      </c>
      <c r="B435" s="6"/>
      <c r="C435" s="6"/>
      <c r="D435" s="6"/>
      <c r="E435" s="6"/>
      <c r="F435" s="8"/>
      <c r="G435" s="6"/>
      <c r="H435" s="8"/>
      <c r="I435" s="6"/>
      <c r="J435" s="8"/>
      <c r="K435" s="6"/>
      <c r="L435" s="8"/>
      <c r="M435" s="6"/>
      <c r="N435" t="s">
        <v>874</v>
      </c>
    </row>
    <row r="436" spans="1:48" ht="30" customHeight="1" x14ac:dyDescent="0.3">
      <c r="A436" s="5" t="s">
        <v>264</v>
      </c>
      <c r="B436" s="5" t="s">
        <v>588</v>
      </c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Q436" s="1" t="s">
        <v>952</v>
      </c>
    </row>
    <row r="437" spans="1:48" ht="30" customHeight="1" x14ac:dyDescent="0.3">
      <c r="A437" s="5" t="s">
        <v>627</v>
      </c>
      <c r="B437" s="5" t="s">
        <v>953</v>
      </c>
      <c r="C437" s="5" t="s">
        <v>634</v>
      </c>
      <c r="D437" s="6">
        <v>639</v>
      </c>
      <c r="E437" s="8"/>
      <c r="F437" s="8"/>
      <c r="G437" s="8"/>
      <c r="H437" s="8"/>
      <c r="I437" s="8"/>
      <c r="J437" s="8"/>
      <c r="K437" s="8"/>
      <c r="L437" s="8"/>
      <c r="M437" s="5"/>
      <c r="N437" s="1" t="s">
        <v>640</v>
      </c>
      <c r="O437" s="1" t="s">
        <v>588</v>
      </c>
      <c r="P437" s="1" t="s">
        <v>588</v>
      </c>
      <c r="Q437" s="1" t="s">
        <v>952</v>
      </c>
      <c r="R437" s="1" t="s">
        <v>596</v>
      </c>
      <c r="S437" s="1" t="s">
        <v>596</v>
      </c>
      <c r="T437" s="1" t="s">
        <v>586</v>
      </c>
      <c r="AR437" s="1" t="s">
        <v>588</v>
      </c>
      <c r="AS437" s="1" t="s">
        <v>588</v>
      </c>
      <c r="AU437" s="1" t="s">
        <v>668</v>
      </c>
      <c r="AV437">
        <v>290</v>
      </c>
    </row>
    <row r="438" spans="1:48" ht="30" customHeight="1" x14ac:dyDescent="0.3">
      <c r="A438" s="5" t="s">
        <v>614</v>
      </c>
      <c r="B438" s="5" t="s">
        <v>611</v>
      </c>
      <c r="C438" s="5" t="s">
        <v>580</v>
      </c>
      <c r="D438" s="6">
        <v>53</v>
      </c>
      <c r="E438" s="8"/>
      <c r="F438" s="8"/>
      <c r="G438" s="8"/>
      <c r="H438" s="8"/>
      <c r="I438" s="8"/>
      <c r="J438" s="8"/>
      <c r="K438" s="8"/>
      <c r="L438" s="8"/>
      <c r="M438" s="5"/>
      <c r="N438" s="1" t="s">
        <v>641</v>
      </c>
      <c r="O438" s="1" t="s">
        <v>588</v>
      </c>
      <c r="P438" s="1" t="s">
        <v>588</v>
      </c>
      <c r="Q438" s="1" t="s">
        <v>952</v>
      </c>
      <c r="R438" s="1" t="s">
        <v>596</v>
      </c>
      <c r="S438" s="1" t="s">
        <v>596</v>
      </c>
      <c r="T438" s="1" t="s">
        <v>586</v>
      </c>
      <c r="AR438" s="1" t="s">
        <v>588</v>
      </c>
      <c r="AS438" s="1" t="s">
        <v>588</v>
      </c>
      <c r="AU438" s="1" t="s">
        <v>669</v>
      </c>
      <c r="AV438">
        <v>291</v>
      </c>
    </row>
    <row r="439" spans="1:48" ht="30" customHeight="1" x14ac:dyDescent="0.3">
      <c r="A439" s="5" t="s">
        <v>615</v>
      </c>
      <c r="B439" s="5" t="s">
        <v>976</v>
      </c>
      <c r="C439" s="5" t="s">
        <v>580</v>
      </c>
      <c r="D439" s="6">
        <v>16</v>
      </c>
      <c r="E439" s="8"/>
      <c r="F439" s="8"/>
      <c r="G439" s="8"/>
      <c r="H439" s="8"/>
      <c r="I439" s="8"/>
      <c r="J439" s="8"/>
      <c r="K439" s="8"/>
      <c r="L439" s="8"/>
      <c r="M439" s="5"/>
      <c r="N439" s="1" t="s">
        <v>659</v>
      </c>
      <c r="O439" s="1" t="s">
        <v>588</v>
      </c>
      <c r="P439" s="1" t="s">
        <v>588</v>
      </c>
      <c r="Q439" s="1" t="s">
        <v>952</v>
      </c>
      <c r="R439" s="1" t="s">
        <v>596</v>
      </c>
      <c r="S439" s="1" t="s">
        <v>596</v>
      </c>
      <c r="T439" s="1" t="s">
        <v>586</v>
      </c>
      <c r="AR439" s="1" t="s">
        <v>588</v>
      </c>
      <c r="AS439" s="1" t="s">
        <v>588</v>
      </c>
      <c r="AU439" s="1" t="s">
        <v>670</v>
      </c>
      <c r="AV439">
        <v>326</v>
      </c>
    </row>
    <row r="440" spans="1:48" ht="30" customHeight="1" x14ac:dyDescent="0.3">
      <c r="A440" s="5" t="s">
        <v>630</v>
      </c>
      <c r="B440" s="5" t="s">
        <v>978</v>
      </c>
      <c r="C440" s="5" t="s">
        <v>580</v>
      </c>
      <c r="D440" s="6">
        <v>55</v>
      </c>
      <c r="E440" s="8"/>
      <c r="F440" s="8"/>
      <c r="G440" s="8"/>
      <c r="H440" s="8"/>
      <c r="I440" s="8"/>
      <c r="J440" s="8"/>
      <c r="K440" s="8"/>
      <c r="L440" s="8"/>
      <c r="M440" s="5"/>
      <c r="N440" s="1" t="s">
        <v>653</v>
      </c>
      <c r="O440" s="1" t="s">
        <v>588</v>
      </c>
      <c r="P440" s="1" t="s">
        <v>588</v>
      </c>
      <c r="Q440" s="1" t="s">
        <v>952</v>
      </c>
      <c r="R440" s="1" t="s">
        <v>596</v>
      </c>
      <c r="S440" s="1" t="s">
        <v>596</v>
      </c>
      <c r="T440" s="1" t="s">
        <v>586</v>
      </c>
      <c r="AR440" s="1" t="s">
        <v>588</v>
      </c>
      <c r="AS440" s="1" t="s">
        <v>588</v>
      </c>
      <c r="AU440" s="1" t="s">
        <v>666</v>
      </c>
      <c r="AV440">
        <v>327</v>
      </c>
    </row>
    <row r="441" spans="1:48" ht="30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48" ht="30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48" ht="30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48" ht="30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48" ht="30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48" ht="30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48" ht="30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48" ht="30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48" ht="30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48" ht="30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48" ht="30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48" ht="30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48" ht="30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48" ht="30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48" ht="30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48" ht="30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48" ht="30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48" ht="30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48" ht="30" customHeight="1" x14ac:dyDescent="0.3">
      <c r="A459" s="5" t="s">
        <v>220</v>
      </c>
      <c r="B459" s="6"/>
      <c r="C459" s="6"/>
      <c r="D459" s="6"/>
      <c r="E459" s="6"/>
      <c r="F459" s="8"/>
      <c r="G459" s="6"/>
      <c r="H459" s="8"/>
      <c r="I459" s="6"/>
      <c r="J459" s="8"/>
      <c r="K459" s="6"/>
      <c r="L459" s="8"/>
      <c r="M459" s="6"/>
      <c r="N459" t="s">
        <v>874</v>
      </c>
    </row>
    <row r="460" spans="1:48" ht="30" customHeight="1" x14ac:dyDescent="0.3">
      <c r="A460" s="5" t="s">
        <v>209</v>
      </c>
      <c r="B460" s="5" t="s">
        <v>588</v>
      </c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Q460" s="1" t="s">
        <v>945</v>
      </c>
    </row>
    <row r="461" spans="1:48" ht="30" customHeight="1" x14ac:dyDescent="0.3">
      <c r="A461" s="5" t="s">
        <v>179</v>
      </c>
      <c r="B461" s="5" t="s">
        <v>977</v>
      </c>
      <c r="C461" s="5" t="s">
        <v>584</v>
      </c>
      <c r="D461" s="6">
        <v>96.63</v>
      </c>
      <c r="E461" s="8"/>
      <c r="F461" s="8"/>
      <c r="G461" s="8"/>
      <c r="H461" s="8"/>
      <c r="I461" s="8"/>
      <c r="J461" s="8"/>
      <c r="K461" s="8"/>
      <c r="L461" s="8"/>
      <c r="M461" s="5"/>
      <c r="N461" s="1" t="s">
        <v>291</v>
      </c>
      <c r="O461" s="1" t="s">
        <v>588</v>
      </c>
      <c r="P461" s="1" t="s">
        <v>588</v>
      </c>
      <c r="Q461" s="1" t="s">
        <v>945</v>
      </c>
      <c r="R461" s="1" t="s">
        <v>586</v>
      </c>
      <c r="S461" s="1" t="s">
        <v>596</v>
      </c>
      <c r="T461" s="1" t="s">
        <v>596</v>
      </c>
      <c r="AR461" s="1" t="s">
        <v>588</v>
      </c>
      <c r="AS461" s="1" t="s">
        <v>588</v>
      </c>
      <c r="AU461" s="1" t="s">
        <v>660</v>
      </c>
      <c r="AV461">
        <v>289</v>
      </c>
    </row>
    <row r="462" spans="1:48" ht="30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48" ht="30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48" ht="30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ht="30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ht="30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ht="30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ht="30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ht="30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ht="30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ht="30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ht="30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ht="30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ht="30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ht="30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ht="30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ht="30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ht="30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ht="30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ht="30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48" ht="30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48" ht="30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48" ht="30" customHeight="1" x14ac:dyDescent="0.3">
      <c r="A483" s="5" t="s">
        <v>220</v>
      </c>
      <c r="B483" s="6"/>
      <c r="C483" s="6"/>
      <c r="D483" s="6"/>
      <c r="E483" s="6"/>
      <c r="F483" s="8"/>
      <c r="G483" s="6"/>
      <c r="H483" s="8"/>
      <c r="I483" s="6"/>
      <c r="J483" s="8"/>
      <c r="K483" s="6"/>
      <c r="L483" s="8"/>
      <c r="M483" s="6"/>
      <c r="N483" t="s">
        <v>874</v>
      </c>
    </row>
    <row r="484" spans="1:48" ht="30" customHeight="1" x14ac:dyDescent="0.3">
      <c r="A484" s="5" t="s">
        <v>180</v>
      </c>
      <c r="B484" s="5" t="s">
        <v>588</v>
      </c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Q484" s="1" t="s">
        <v>946</v>
      </c>
    </row>
    <row r="485" spans="1:48" ht="30" customHeight="1" x14ac:dyDescent="0.3">
      <c r="A485" s="5" t="s">
        <v>949</v>
      </c>
      <c r="B485" s="5" t="s">
        <v>181</v>
      </c>
      <c r="C485" s="5" t="s">
        <v>584</v>
      </c>
      <c r="D485" s="6">
        <v>36.630000000000003</v>
      </c>
      <c r="E485" s="8"/>
      <c r="F485" s="8"/>
      <c r="G485" s="8"/>
      <c r="H485" s="8"/>
      <c r="I485" s="8"/>
      <c r="J485" s="8"/>
      <c r="K485" s="8"/>
      <c r="L485" s="8"/>
      <c r="M485" s="5"/>
      <c r="N485" s="1" t="s">
        <v>292</v>
      </c>
      <c r="O485" s="1" t="s">
        <v>588</v>
      </c>
      <c r="P485" s="1" t="s">
        <v>588</v>
      </c>
      <c r="Q485" s="1" t="s">
        <v>946</v>
      </c>
      <c r="R485" s="1" t="s">
        <v>596</v>
      </c>
      <c r="S485" s="1" t="s">
        <v>596</v>
      </c>
      <c r="T485" s="1" t="s">
        <v>586</v>
      </c>
      <c r="AR485" s="1" t="s">
        <v>588</v>
      </c>
      <c r="AS485" s="1" t="s">
        <v>588</v>
      </c>
      <c r="AU485" s="1" t="s">
        <v>657</v>
      </c>
      <c r="AV485">
        <v>248</v>
      </c>
    </row>
    <row r="486" spans="1:48" ht="30" customHeight="1" x14ac:dyDescent="0.3">
      <c r="A486" s="5" t="s">
        <v>979</v>
      </c>
      <c r="B486" s="5" t="s">
        <v>588</v>
      </c>
      <c r="C486" s="5" t="s">
        <v>584</v>
      </c>
      <c r="D486" s="6">
        <v>36.630000000000003</v>
      </c>
      <c r="E486" s="8"/>
      <c r="F486" s="8"/>
      <c r="G486" s="8"/>
      <c r="H486" s="8"/>
      <c r="I486" s="8"/>
      <c r="J486" s="8"/>
      <c r="K486" s="8"/>
      <c r="L486" s="8"/>
      <c r="M486" s="5"/>
      <c r="N486" s="1" t="s">
        <v>294</v>
      </c>
      <c r="O486" s="1" t="s">
        <v>588</v>
      </c>
      <c r="P486" s="1" t="s">
        <v>588</v>
      </c>
      <c r="Q486" s="1" t="s">
        <v>946</v>
      </c>
      <c r="R486" s="1" t="s">
        <v>596</v>
      </c>
      <c r="S486" s="1" t="s">
        <v>596</v>
      </c>
      <c r="T486" s="1" t="s">
        <v>586</v>
      </c>
      <c r="AR486" s="1" t="s">
        <v>588</v>
      </c>
      <c r="AS486" s="1" t="s">
        <v>588</v>
      </c>
      <c r="AU486" s="1" t="s">
        <v>654</v>
      </c>
      <c r="AV486">
        <v>253</v>
      </c>
    </row>
    <row r="487" spans="1:48" ht="30" customHeight="1" x14ac:dyDescent="0.3">
      <c r="A487" s="5" t="s">
        <v>980</v>
      </c>
      <c r="B487" s="5" t="s">
        <v>268</v>
      </c>
      <c r="C487" s="5" t="s">
        <v>584</v>
      </c>
      <c r="D487" s="6">
        <v>36.630000000000003</v>
      </c>
      <c r="E487" s="8"/>
      <c r="F487" s="8"/>
      <c r="G487" s="8"/>
      <c r="H487" s="8"/>
      <c r="I487" s="8"/>
      <c r="J487" s="8"/>
      <c r="K487" s="8"/>
      <c r="L487" s="8"/>
      <c r="M487" s="5"/>
      <c r="N487" s="1" t="s">
        <v>295</v>
      </c>
      <c r="O487" s="1" t="s">
        <v>588</v>
      </c>
      <c r="P487" s="1" t="s">
        <v>588</v>
      </c>
      <c r="Q487" s="1" t="s">
        <v>946</v>
      </c>
      <c r="R487" s="1" t="s">
        <v>596</v>
      </c>
      <c r="S487" s="1" t="s">
        <v>596</v>
      </c>
      <c r="T487" s="1" t="s">
        <v>586</v>
      </c>
      <c r="AR487" s="1" t="s">
        <v>588</v>
      </c>
      <c r="AS487" s="1" t="s">
        <v>588</v>
      </c>
      <c r="AU487" s="1" t="s">
        <v>661</v>
      </c>
      <c r="AV487">
        <v>255</v>
      </c>
    </row>
    <row r="488" spans="1:48" ht="30" customHeight="1" x14ac:dyDescent="0.3">
      <c r="A488" s="5" t="s">
        <v>947</v>
      </c>
      <c r="B488" s="5" t="s">
        <v>182</v>
      </c>
      <c r="C488" s="5" t="s">
        <v>584</v>
      </c>
      <c r="D488" s="6">
        <v>4.9800000000000004</v>
      </c>
      <c r="E488" s="8"/>
      <c r="F488" s="8"/>
      <c r="G488" s="8"/>
      <c r="H488" s="8"/>
      <c r="I488" s="8"/>
      <c r="J488" s="8"/>
      <c r="K488" s="8"/>
      <c r="L488" s="8"/>
      <c r="M488" s="5"/>
      <c r="N488" s="1" t="s">
        <v>296</v>
      </c>
      <c r="O488" s="1" t="s">
        <v>588</v>
      </c>
      <c r="P488" s="1" t="s">
        <v>588</v>
      </c>
      <c r="Q488" s="1" t="s">
        <v>946</v>
      </c>
      <c r="R488" s="1" t="s">
        <v>596</v>
      </c>
      <c r="S488" s="1" t="s">
        <v>596</v>
      </c>
      <c r="T488" s="1" t="s">
        <v>586</v>
      </c>
      <c r="AR488" s="1" t="s">
        <v>588</v>
      </c>
      <c r="AS488" s="1" t="s">
        <v>588</v>
      </c>
      <c r="AU488" s="1" t="s">
        <v>642</v>
      </c>
      <c r="AV488">
        <v>249</v>
      </c>
    </row>
    <row r="489" spans="1:48" ht="30" customHeight="1" x14ac:dyDescent="0.3">
      <c r="A489" s="5" t="s">
        <v>947</v>
      </c>
      <c r="B489" s="5" t="s">
        <v>607</v>
      </c>
      <c r="C489" s="5" t="s">
        <v>584</v>
      </c>
      <c r="D489" s="6">
        <v>1.06</v>
      </c>
      <c r="E489" s="8"/>
      <c r="F489" s="8"/>
      <c r="G489" s="8"/>
      <c r="H489" s="8"/>
      <c r="I489" s="8"/>
      <c r="J489" s="8"/>
      <c r="K489" s="8"/>
      <c r="L489" s="8"/>
      <c r="M489" s="5"/>
      <c r="N489" s="1" t="s">
        <v>297</v>
      </c>
      <c r="O489" s="1" t="s">
        <v>588</v>
      </c>
      <c r="P489" s="1" t="s">
        <v>588</v>
      </c>
      <c r="Q489" s="1" t="s">
        <v>946</v>
      </c>
      <c r="R489" s="1" t="s">
        <v>596</v>
      </c>
      <c r="S489" s="1" t="s">
        <v>596</v>
      </c>
      <c r="T489" s="1" t="s">
        <v>586</v>
      </c>
      <c r="AR489" s="1" t="s">
        <v>588</v>
      </c>
      <c r="AS489" s="1" t="s">
        <v>588</v>
      </c>
      <c r="AU489" s="1" t="s">
        <v>643</v>
      </c>
      <c r="AV489">
        <v>264</v>
      </c>
    </row>
    <row r="490" spans="1:48" ht="30" customHeight="1" x14ac:dyDescent="0.3">
      <c r="A490" s="5" t="s">
        <v>947</v>
      </c>
      <c r="B490" s="5" t="s">
        <v>948</v>
      </c>
      <c r="C490" s="5" t="s">
        <v>584</v>
      </c>
      <c r="D490" s="6">
        <v>3.33</v>
      </c>
      <c r="E490" s="8"/>
      <c r="F490" s="8"/>
      <c r="G490" s="8"/>
      <c r="H490" s="8"/>
      <c r="I490" s="8"/>
      <c r="J490" s="8"/>
      <c r="K490" s="8"/>
      <c r="L490" s="8"/>
      <c r="M490" s="5"/>
      <c r="N490" s="1" t="s">
        <v>299</v>
      </c>
      <c r="O490" s="1" t="s">
        <v>588</v>
      </c>
      <c r="P490" s="1" t="s">
        <v>588</v>
      </c>
      <c r="Q490" s="1" t="s">
        <v>946</v>
      </c>
      <c r="R490" s="1" t="s">
        <v>596</v>
      </c>
      <c r="S490" s="1" t="s">
        <v>596</v>
      </c>
      <c r="T490" s="1" t="s">
        <v>586</v>
      </c>
      <c r="AR490" s="1" t="s">
        <v>588</v>
      </c>
      <c r="AS490" s="1" t="s">
        <v>588</v>
      </c>
      <c r="AU490" s="1" t="s">
        <v>645</v>
      </c>
      <c r="AV490">
        <v>265</v>
      </c>
    </row>
    <row r="491" spans="1:48" ht="30" customHeight="1" x14ac:dyDescent="0.3">
      <c r="A491" s="5" t="s">
        <v>947</v>
      </c>
      <c r="B491" s="5" t="s">
        <v>807</v>
      </c>
      <c r="C491" s="5" t="s">
        <v>584</v>
      </c>
      <c r="D491" s="6">
        <v>0.88</v>
      </c>
      <c r="E491" s="8"/>
      <c r="F491" s="8"/>
      <c r="G491" s="8"/>
      <c r="H491" s="8"/>
      <c r="I491" s="8"/>
      <c r="J491" s="8"/>
      <c r="K491" s="8"/>
      <c r="L491" s="8"/>
      <c r="M491" s="5"/>
      <c r="N491" s="1" t="s">
        <v>293</v>
      </c>
      <c r="O491" s="1" t="s">
        <v>588</v>
      </c>
      <c r="P491" s="1" t="s">
        <v>588</v>
      </c>
      <c r="Q491" s="1" t="s">
        <v>946</v>
      </c>
      <c r="R491" s="1" t="s">
        <v>596</v>
      </c>
      <c r="S491" s="1" t="s">
        <v>596</v>
      </c>
      <c r="T491" s="1" t="s">
        <v>586</v>
      </c>
      <c r="AR491" s="1" t="s">
        <v>588</v>
      </c>
      <c r="AS491" s="1" t="s">
        <v>588</v>
      </c>
      <c r="AU491" s="1" t="s">
        <v>663</v>
      </c>
      <c r="AV491">
        <v>252</v>
      </c>
    </row>
    <row r="492" spans="1:48" ht="30" customHeight="1" x14ac:dyDescent="0.3">
      <c r="A492" s="5" t="s">
        <v>982</v>
      </c>
      <c r="B492" s="5" t="s">
        <v>210</v>
      </c>
      <c r="C492" s="5" t="s">
        <v>584</v>
      </c>
      <c r="D492" s="6">
        <v>10.25</v>
      </c>
      <c r="E492" s="8"/>
      <c r="F492" s="8"/>
      <c r="G492" s="8"/>
      <c r="H492" s="8"/>
      <c r="I492" s="8"/>
      <c r="J492" s="8"/>
      <c r="K492" s="8"/>
      <c r="L492" s="8"/>
      <c r="M492" s="5"/>
      <c r="N492" s="1" t="s">
        <v>298</v>
      </c>
      <c r="O492" s="1" t="s">
        <v>588</v>
      </c>
      <c r="P492" s="1" t="s">
        <v>588</v>
      </c>
      <c r="Q492" s="1" t="s">
        <v>946</v>
      </c>
      <c r="R492" s="1" t="s">
        <v>596</v>
      </c>
      <c r="S492" s="1" t="s">
        <v>596</v>
      </c>
      <c r="T492" s="1" t="s">
        <v>586</v>
      </c>
      <c r="AR492" s="1" t="s">
        <v>588</v>
      </c>
      <c r="AS492" s="1" t="s">
        <v>588</v>
      </c>
      <c r="AU492" s="1" t="s">
        <v>664</v>
      </c>
      <c r="AV492">
        <v>254</v>
      </c>
    </row>
    <row r="493" spans="1:48" ht="30" customHeight="1" x14ac:dyDescent="0.3">
      <c r="A493" s="5" t="s">
        <v>981</v>
      </c>
      <c r="B493" s="5" t="s">
        <v>266</v>
      </c>
      <c r="C493" s="5" t="s">
        <v>584</v>
      </c>
      <c r="D493" s="6">
        <v>10.25</v>
      </c>
      <c r="E493" s="8"/>
      <c r="F493" s="8"/>
      <c r="G493" s="8"/>
      <c r="H493" s="8"/>
      <c r="I493" s="8"/>
      <c r="J493" s="8"/>
      <c r="K493" s="8"/>
      <c r="L493" s="8"/>
      <c r="M493" s="5"/>
      <c r="N493" s="1" t="s">
        <v>300</v>
      </c>
      <c r="O493" s="1" t="s">
        <v>588</v>
      </c>
      <c r="P493" s="1" t="s">
        <v>588</v>
      </c>
      <c r="Q493" s="1" t="s">
        <v>946</v>
      </c>
      <c r="R493" s="1" t="s">
        <v>596</v>
      </c>
      <c r="S493" s="1" t="s">
        <v>596</v>
      </c>
      <c r="T493" s="1" t="s">
        <v>586</v>
      </c>
      <c r="AR493" s="1" t="s">
        <v>588</v>
      </c>
      <c r="AS493" s="1" t="s">
        <v>588</v>
      </c>
      <c r="AU493" s="1" t="s">
        <v>665</v>
      </c>
      <c r="AV493">
        <v>256</v>
      </c>
    </row>
    <row r="494" spans="1:48" ht="30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48" ht="30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48" ht="30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48" ht="30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48" ht="30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48" ht="30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48" ht="30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48" ht="30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48" ht="30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48" ht="30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48" ht="30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48" ht="30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48" ht="30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48" ht="30" customHeight="1" x14ac:dyDescent="0.3">
      <c r="A507" s="5" t="s">
        <v>220</v>
      </c>
      <c r="B507" s="6"/>
      <c r="C507" s="6"/>
      <c r="D507" s="6"/>
      <c r="E507" s="6"/>
      <c r="F507" s="8"/>
      <c r="G507" s="6"/>
      <c r="H507" s="8"/>
      <c r="I507" s="6"/>
      <c r="J507" s="8"/>
      <c r="K507" s="6"/>
      <c r="L507" s="8"/>
      <c r="M507" s="6"/>
      <c r="N507" t="s">
        <v>874</v>
      </c>
    </row>
    <row r="508" spans="1:48" ht="30" customHeight="1" x14ac:dyDescent="0.3">
      <c r="A508" s="5" t="s">
        <v>267</v>
      </c>
      <c r="B508" s="5" t="s">
        <v>588</v>
      </c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Q508" s="1" t="s">
        <v>954</v>
      </c>
    </row>
    <row r="509" spans="1:48" ht="30" customHeight="1" x14ac:dyDescent="0.3">
      <c r="A509" s="5" t="s">
        <v>955</v>
      </c>
      <c r="B509" s="5" t="s">
        <v>588</v>
      </c>
      <c r="C509" s="5" t="s">
        <v>610</v>
      </c>
      <c r="D509" s="6">
        <v>1</v>
      </c>
      <c r="E509" s="8"/>
      <c r="F509" s="8"/>
      <c r="G509" s="8"/>
      <c r="H509" s="8"/>
      <c r="I509" s="8"/>
      <c r="J509" s="8"/>
      <c r="K509" s="8"/>
      <c r="L509" s="8"/>
      <c r="M509" s="5"/>
      <c r="N509" s="1" t="s">
        <v>662</v>
      </c>
      <c r="O509" s="1" t="s">
        <v>588</v>
      </c>
      <c r="P509" s="1" t="s">
        <v>588</v>
      </c>
      <c r="Q509" s="1" t="s">
        <v>954</v>
      </c>
      <c r="R509" s="1" t="s">
        <v>596</v>
      </c>
      <c r="S509" s="1" t="s">
        <v>596</v>
      </c>
      <c r="T509" s="1" t="s">
        <v>586</v>
      </c>
      <c r="AR509" s="1" t="s">
        <v>588</v>
      </c>
      <c r="AS509" s="1" t="s">
        <v>588</v>
      </c>
      <c r="AU509" s="1" t="s">
        <v>671</v>
      </c>
      <c r="AV509">
        <v>268</v>
      </c>
    </row>
    <row r="510" spans="1:48" ht="30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48" ht="30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48" ht="30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ht="30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ht="30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ht="30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ht="30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ht="30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ht="30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ht="30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ht="30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ht="30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ht="30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ht="30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ht="30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ht="30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ht="30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ht="30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ht="30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4" ht="30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4" ht="30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4" ht="30" customHeight="1" x14ac:dyDescent="0.3">
      <c r="A531" s="5" t="s">
        <v>220</v>
      </c>
      <c r="B531" s="6"/>
      <c r="C531" s="6"/>
      <c r="D531" s="6"/>
      <c r="E531" s="6"/>
      <c r="F531" s="8"/>
      <c r="G531" s="6"/>
      <c r="H531" s="8"/>
      <c r="I531" s="6"/>
      <c r="J531" s="8"/>
      <c r="K531" s="6"/>
      <c r="L531" s="8"/>
      <c r="M531" s="6"/>
      <c r="N531" t="s">
        <v>874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8" type="noConversion"/>
  <pageMargins left="0.78736108541488647" right="0" top="0.39361110329627991" bottom="0.39361110329627991" header="0" footer="0"/>
  <pageSetup paperSize="9" scale="64" fitToHeight="0" orientation="landscape"/>
  <rowBreaks count="20" manualBreakCount="20">
    <brk id="27" max="1048575" man="1"/>
    <brk id="51" max="1048575" man="1"/>
    <brk id="75" max="1048575" man="1"/>
    <brk id="99" max="1048575" man="1"/>
    <brk id="123" max="1048575" man="1"/>
    <brk id="147" max="1048575" man="1"/>
    <brk id="171" max="1048575" man="1"/>
    <brk id="195" max="1048575" man="1"/>
    <brk id="219" max="1048575" man="1"/>
    <brk id="243" max="1048575" man="1"/>
    <brk id="267" max="1048575" man="1"/>
    <brk id="315" max="1048575" man="1"/>
    <brk id="339" max="1048575" man="1"/>
    <brk id="363" max="1048575" man="1"/>
    <brk id="411" max="1048575" man="1"/>
    <brk id="435" max="1048575" man="1"/>
    <brk id="459" max="1048575" man="1"/>
    <brk id="483" max="1048575" man="1"/>
    <brk id="507" max="1048575" man="1"/>
    <brk id="531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30"/>
  <sheetViews>
    <sheetView zoomScaleNormal="100" zoomScaleSheetLayoutView="75" workbookViewId="0"/>
  </sheetViews>
  <sheetFormatPr defaultColWidth="8.625" defaultRowHeight="16.5" x14ac:dyDescent="0.3"/>
  <sheetData>
    <row r="1" spans="1:7" x14ac:dyDescent="0.3">
      <c r="A1" t="s">
        <v>211</v>
      </c>
    </row>
    <row r="2" spans="1:7" x14ac:dyDescent="0.3">
      <c r="A2" s="1" t="s">
        <v>813</v>
      </c>
      <c r="B2" t="s">
        <v>635</v>
      </c>
      <c r="C2" s="1" t="s">
        <v>531</v>
      </c>
    </row>
    <row r="3" spans="1:7" x14ac:dyDescent="0.3">
      <c r="A3" s="1" t="s">
        <v>814</v>
      </c>
      <c r="B3" t="s">
        <v>520</v>
      </c>
    </row>
    <row r="4" spans="1:7" x14ac:dyDescent="0.3">
      <c r="A4" s="1" t="s">
        <v>816</v>
      </c>
      <c r="B4">
        <v>5</v>
      </c>
    </row>
    <row r="5" spans="1:7" x14ac:dyDescent="0.3">
      <c r="A5" s="1" t="s">
        <v>820</v>
      </c>
      <c r="B5">
        <v>5</v>
      </c>
    </row>
    <row r="6" spans="1:7" x14ac:dyDescent="0.3">
      <c r="A6" s="1" t="s">
        <v>823</v>
      </c>
      <c r="B6" t="s">
        <v>212</v>
      </c>
    </row>
    <row r="7" spans="1:7" x14ac:dyDescent="0.3">
      <c r="A7" s="1" t="s">
        <v>59</v>
      </c>
      <c r="B7" t="s">
        <v>579</v>
      </c>
      <c r="C7" t="s">
        <v>586</v>
      </c>
    </row>
    <row r="8" spans="1:7" x14ac:dyDescent="0.3">
      <c r="A8" s="1" t="s">
        <v>57</v>
      </c>
      <c r="B8" t="s">
        <v>579</v>
      </c>
      <c r="C8">
        <v>2</v>
      </c>
    </row>
    <row r="9" spans="1:7" x14ac:dyDescent="0.3">
      <c r="A9" s="1" t="s">
        <v>530</v>
      </c>
      <c r="B9" t="s">
        <v>958</v>
      </c>
      <c r="C9" t="s">
        <v>959</v>
      </c>
      <c r="D9" t="s">
        <v>957</v>
      </c>
      <c r="E9" t="s">
        <v>961</v>
      </c>
      <c r="F9" t="s">
        <v>960</v>
      </c>
      <c r="G9" t="s">
        <v>815</v>
      </c>
    </row>
    <row r="10" spans="1:7" x14ac:dyDescent="0.3">
      <c r="A10" s="1" t="s">
        <v>521</v>
      </c>
      <c r="B10">
        <v>1267</v>
      </c>
      <c r="C10">
        <v>0</v>
      </c>
      <c r="D10">
        <v>0</v>
      </c>
    </row>
    <row r="11" spans="1:7" x14ac:dyDescent="0.3">
      <c r="A11" s="1" t="s">
        <v>822</v>
      </c>
      <c r="B11" t="s">
        <v>524</v>
      </c>
      <c r="C11">
        <v>4</v>
      </c>
    </row>
    <row r="12" spans="1:7" x14ac:dyDescent="0.3">
      <c r="A12" s="1" t="s">
        <v>56</v>
      </c>
      <c r="B12" t="s">
        <v>524</v>
      </c>
      <c r="C12">
        <v>4</v>
      </c>
    </row>
    <row r="13" spans="1:7" x14ac:dyDescent="0.3">
      <c r="A13" s="1" t="s">
        <v>53</v>
      </c>
      <c r="B13" t="s">
        <v>524</v>
      </c>
      <c r="C13">
        <v>3</v>
      </c>
    </row>
    <row r="14" spans="1:7" x14ac:dyDescent="0.3">
      <c r="A14" s="1" t="s">
        <v>819</v>
      </c>
      <c r="B14" t="s">
        <v>524</v>
      </c>
      <c r="C14">
        <v>5</v>
      </c>
    </row>
    <row r="15" spans="1:7" x14ac:dyDescent="0.3">
      <c r="A15" s="1" t="s">
        <v>61</v>
      </c>
      <c r="B15" t="s">
        <v>635</v>
      </c>
      <c r="C15" t="s">
        <v>269</v>
      </c>
      <c r="D15" t="s">
        <v>269</v>
      </c>
      <c r="E15" t="s">
        <v>269</v>
      </c>
      <c r="F15">
        <v>1</v>
      </c>
    </row>
    <row r="16" spans="1:7" x14ac:dyDescent="0.3">
      <c r="A16" s="1" t="s">
        <v>55</v>
      </c>
      <c r="B16">
        <v>1.1100000000000001</v>
      </c>
      <c r="C16">
        <v>1.1200000000000001</v>
      </c>
    </row>
    <row r="17" spans="1:13" x14ac:dyDescent="0.3">
      <c r="A17" s="1" t="s">
        <v>54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58</v>
      </c>
      <c r="B18">
        <v>1.25</v>
      </c>
      <c r="C18">
        <v>1.071</v>
      </c>
    </row>
    <row r="19" spans="1:13" x14ac:dyDescent="0.3">
      <c r="A19" s="1" t="s">
        <v>983</v>
      </c>
    </row>
    <row r="20" spans="1:13" x14ac:dyDescent="0.3">
      <c r="A20" s="1" t="s">
        <v>60</v>
      </c>
      <c r="B20" s="1" t="s">
        <v>579</v>
      </c>
      <c r="C20">
        <v>1</v>
      </c>
    </row>
    <row r="21" spans="1:13" x14ac:dyDescent="0.3">
      <c r="A21" t="s">
        <v>578</v>
      </c>
      <c r="B21" t="s">
        <v>818</v>
      </c>
      <c r="C21" t="s">
        <v>817</v>
      </c>
    </row>
    <row r="22" spans="1:13" x14ac:dyDescent="0.3">
      <c r="A22">
        <v>1</v>
      </c>
      <c r="B22" s="1" t="s">
        <v>52</v>
      </c>
      <c r="C22" s="1" t="s">
        <v>532</v>
      </c>
    </row>
    <row r="23" spans="1:13" x14ac:dyDescent="0.3">
      <c r="A23">
        <v>2</v>
      </c>
      <c r="B23" s="1" t="s">
        <v>65</v>
      </c>
      <c r="C23" s="1" t="s">
        <v>525</v>
      </c>
    </row>
    <row r="24" spans="1:13" x14ac:dyDescent="0.3">
      <c r="A24">
        <v>3</v>
      </c>
      <c r="B24" s="1" t="s">
        <v>824</v>
      </c>
      <c r="C24" s="1" t="s">
        <v>526</v>
      </c>
    </row>
    <row r="25" spans="1:13" x14ac:dyDescent="0.3">
      <c r="A25">
        <v>4</v>
      </c>
      <c r="B25" s="1" t="s">
        <v>62</v>
      </c>
      <c r="C25" s="1" t="s">
        <v>522</v>
      </c>
    </row>
    <row r="26" spans="1:13" x14ac:dyDescent="0.3">
      <c r="A26">
        <v>5</v>
      </c>
      <c r="B26" s="1" t="s">
        <v>66</v>
      </c>
      <c r="C26" s="1" t="s">
        <v>528</v>
      </c>
    </row>
    <row r="27" spans="1:13" x14ac:dyDescent="0.3">
      <c r="A27">
        <v>6</v>
      </c>
      <c r="B27" s="1" t="s">
        <v>63</v>
      </c>
      <c r="C27" s="1" t="s">
        <v>533</v>
      </c>
    </row>
    <row r="28" spans="1:13" x14ac:dyDescent="0.3">
      <c r="A28">
        <v>7</v>
      </c>
      <c r="B28" s="1" t="s">
        <v>821</v>
      </c>
      <c r="C28" s="1" t="s">
        <v>529</v>
      </c>
    </row>
    <row r="29" spans="1:13" x14ac:dyDescent="0.3">
      <c r="A29">
        <v>8</v>
      </c>
      <c r="B29" s="1" t="s">
        <v>67</v>
      </c>
      <c r="C29" s="1" t="s">
        <v>527</v>
      </c>
    </row>
    <row r="30" spans="1:13" x14ac:dyDescent="0.3">
      <c r="A30">
        <v>9</v>
      </c>
      <c r="B30" s="1" t="s">
        <v>64</v>
      </c>
      <c r="C30" s="1" t="s">
        <v>523</v>
      </c>
    </row>
  </sheetData>
  <phoneticPr fontId="18" type="noConversion"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"/>
  <sheetViews>
    <sheetView zoomScaleNormal="100" zoomScaleSheetLayoutView="75" workbookViewId="0"/>
  </sheetViews>
  <sheetFormatPr defaultColWidth="8.625" defaultRowHeight="16.5" x14ac:dyDescent="0.3"/>
  <sheetData/>
  <phoneticPr fontId="18" type="noConversion"/>
  <pageMargins left="0.69999998807907104" right="0.69999998807907104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원가계산서</vt:lpstr>
      <vt:lpstr>공종별집계표</vt:lpstr>
      <vt:lpstr>공종별내역서</vt:lpstr>
      <vt:lpstr> 공사설정 </vt:lpstr>
      <vt:lpstr>Sheet1</vt:lpstr>
      <vt:lpstr>공종별내역서!Print_Area</vt:lpstr>
      <vt:lpstr>공종별집계표!Print_Area</vt:lpstr>
      <vt:lpstr>원가계산서!Print_Area</vt:lpstr>
      <vt:lpstr>공종별내역서!Print_Titles</vt:lpstr>
      <vt:lpstr>공종별집계표!Print_Titles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CUPA</cp:lastModifiedBy>
  <cp:revision>2</cp:revision>
  <dcterms:created xsi:type="dcterms:W3CDTF">2023-02-12T23:33:12Z</dcterms:created>
  <dcterms:modified xsi:type="dcterms:W3CDTF">2023-02-14T01:42:31Z</dcterms:modified>
  <cp:version>1100.0100.01</cp:version>
</cp:coreProperties>
</file>